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x ASL2" sheetId="1" r:id="rId1"/>
    <sheet name="Tabella2" sheetId="2" r:id="rId2"/>
    <sheet name="Tabella3" sheetId="3" r:id="rId3"/>
  </sheets>
  <definedNames>
    <definedName name="Senza_nome">'ex ASL2'!$A$6:$E$66</definedName>
    <definedName name="_xlnm.Print_Titles" localSheetId="0">'ex ASL2'!$1:$6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non volturato</t>
        </r>
      </text>
    </comment>
    <comment ref="I3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manca voltura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466 sub 2 parte aggiuntiva</t>
        </r>
      </text>
    </comment>
    <comment ref="I7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il sub corretto il 5 non il 6 occorre rifare delibera trasferimento</t>
        </r>
      </text>
    </comment>
    <comment ref="I75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non volturato</t>
        </r>
      </text>
    </comment>
    <comment ref="I8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manca voltura</t>
        </r>
      </text>
    </comment>
    <comment ref="I83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manca voltura</t>
        </r>
      </text>
    </comment>
    <comment ref="I90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>466 sub 2 parte aggiuntiva</t>
        </r>
      </text>
    </comment>
  </commentList>
</comments>
</file>

<file path=xl/sharedStrings.xml><?xml version="1.0" encoding="utf-8"?>
<sst xmlns="http://schemas.openxmlformats.org/spreadsheetml/2006/main" count="635" uniqueCount="322">
  <si>
    <t>Servizio Sanitario Regione Basilicata</t>
  </si>
  <si>
    <t>AZIENDA SANITARIA LOCALE DI POTENZA</t>
  </si>
  <si>
    <t>Struttura</t>
  </si>
  <si>
    <t>Comune</t>
  </si>
  <si>
    <t>Ubicazione</t>
  </si>
  <si>
    <t>Proprietà</t>
  </si>
  <si>
    <t>Foglio</t>
  </si>
  <si>
    <t>Particella</t>
  </si>
  <si>
    <t>Ambulatorio di</t>
  </si>
  <si>
    <t>Acerenza</t>
  </si>
  <si>
    <t xml:space="preserve">Viale Europa </t>
  </si>
  <si>
    <t>Centro Gala</t>
  </si>
  <si>
    <t>Località Gala</t>
  </si>
  <si>
    <t>Regione</t>
  </si>
  <si>
    <t>Albano di Lucania</t>
  </si>
  <si>
    <t>Via Roma</t>
  </si>
  <si>
    <t xml:space="preserve">Armento </t>
  </si>
  <si>
    <t>Via G. Marconi</t>
  </si>
  <si>
    <t>255 sub 4</t>
  </si>
  <si>
    <t>D.S.B.</t>
  </si>
  <si>
    <t>Avigliano</t>
  </si>
  <si>
    <t>Baragiano</t>
  </si>
  <si>
    <t>C.so Garibaldi</t>
  </si>
  <si>
    <t>677 sub 2</t>
  </si>
  <si>
    <t>Bella</t>
  </si>
  <si>
    <t>Via Gen. Dallla Chiesa</t>
  </si>
  <si>
    <t>1085 sub1
1085 sub2</t>
  </si>
  <si>
    <t>Brienza</t>
  </si>
  <si>
    <t>Via Aceronia</t>
  </si>
  <si>
    <t>Calvello</t>
  </si>
  <si>
    <t>Consultorio di</t>
  </si>
  <si>
    <t>Corleto Perticara</t>
  </si>
  <si>
    <t>Via A. De Gasperi</t>
  </si>
  <si>
    <t>Filiano</t>
  </si>
  <si>
    <t>C.so Giovanni XXIII</t>
  </si>
  <si>
    <t xml:space="preserve">Ambulatorio di </t>
  </si>
  <si>
    <t>Gallicchio</t>
  </si>
  <si>
    <t>Via PAPA Giovanni XXIII</t>
  </si>
  <si>
    <t>Guardia Perticara</t>
  </si>
  <si>
    <t>Via S. Leonardo</t>
  </si>
  <si>
    <t>Laurenzana</t>
  </si>
  <si>
    <t>Via Statale n. 92</t>
  </si>
  <si>
    <t>Polifunzionale di</t>
  </si>
  <si>
    <t>Marsicovetere</t>
  </si>
  <si>
    <t>Via C. Colombo</t>
  </si>
  <si>
    <t>Presidio Ospedaliero</t>
  </si>
  <si>
    <t>Via Provinciale</t>
  </si>
  <si>
    <t xml:space="preserve">Ex Dispensario </t>
  </si>
  <si>
    <t>Missanello</t>
  </si>
  <si>
    <t>Via S. Rocco</t>
  </si>
  <si>
    <t>597 sub 3
593 sub 8</t>
  </si>
  <si>
    <t>Muro Lucano</t>
  </si>
  <si>
    <t>Capodigiano</t>
  </si>
  <si>
    <t>Poliambulatorio di</t>
  </si>
  <si>
    <t>Moliterno</t>
  </si>
  <si>
    <t>V. Ortone</t>
  </si>
  <si>
    <t>Montemurro</t>
  </si>
  <si>
    <t>Via De Fina, 3</t>
  </si>
  <si>
    <t>Oppido Lucano</t>
  </si>
  <si>
    <t>Via P Neruda</t>
  </si>
  <si>
    <t>Paterno</t>
  </si>
  <si>
    <t>P.zza I. Morra</t>
  </si>
  <si>
    <t>D.S.B</t>
  </si>
  <si>
    <t>Picerno</t>
  </si>
  <si>
    <t>Via Piacenza</t>
  </si>
  <si>
    <t>Guardia Medica</t>
  </si>
  <si>
    <t>P.zza Plebiscito</t>
  </si>
  <si>
    <t>Pietragalla</t>
  </si>
  <si>
    <t>Via S. Demetrio</t>
  </si>
  <si>
    <t>Pignola</t>
  </si>
  <si>
    <t>Via Valle d'Aosta</t>
  </si>
  <si>
    <t>Poliambulatorio Madre Teresa</t>
  </si>
  <si>
    <t>Potenza</t>
  </si>
  <si>
    <t>Viale del Gallitello</t>
  </si>
  <si>
    <t>3587  sub 8
3587 sub 11
3587 sub 13</t>
  </si>
  <si>
    <t>Sede Centrale ed ex ambulatori</t>
  </si>
  <si>
    <t>Via Torraca</t>
  </si>
  <si>
    <t>Ex PMIP</t>
  </si>
  <si>
    <t>Via Ciccotti</t>
  </si>
  <si>
    <t>Farmaceutico</t>
  </si>
  <si>
    <t>Via San Remo</t>
  </si>
  <si>
    <t>Via Potito Petrone</t>
  </si>
  <si>
    <t xml:space="preserve">D.S.B. </t>
  </si>
  <si>
    <t>Via della Pineta</t>
  </si>
  <si>
    <t>743 sub 14</t>
  </si>
  <si>
    <t>EX edificio Igiene e Sanità</t>
  </si>
  <si>
    <t>Sant'Arcangelo</t>
  </si>
  <si>
    <t>San Martino d'Agri</t>
  </si>
  <si>
    <t>Via Mercato</t>
  </si>
  <si>
    <t>Poliambulatorio e D.S.B.</t>
  </si>
  <si>
    <t>Loc. San Brancato via L da Vinci</t>
  </si>
  <si>
    <t>Fabbricato ex AIAS</t>
  </si>
  <si>
    <t>Via Turati</t>
  </si>
  <si>
    <t>Sarconi</t>
  </si>
  <si>
    <t>Spinoso</t>
  </si>
  <si>
    <t>Via Vigna La Corte</t>
  </si>
  <si>
    <t>Tolve</t>
  </si>
  <si>
    <t>Via Napoli</t>
  </si>
  <si>
    <t>Vietri di Potenza</t>
  </si>
  <si>
    <t>C.so V. Emanuele</t>
  </si>
  <si>
    <t>Viggiano</t>
  </si>
  <si>
    <t>Ex Clinica Viggiano</t>
  </si>
  <si>
    <t>ASP</t>
  </si>
  <si>
    <t>Rendita catastale</t>
  </si>
  <si>
    <t>634 sub 1 634 sub 2</t>
  </si>
  <si>
    <t>Sede Sanificazione 118</t>
  </si>
  <si>
    <t>535 e 537</t>
  </si>
  <si>
    <t>Terreni</t>
  </si>
  <si>
    <t>Centro Operativo 118 DIRES</t>
  </si>
  <si>
    <t>Rendita Presunta</t>
  </si>
  <si>
    <t>R. Dominicale</t>
  </si>
  <si>
    <t>R. Agrario</t>
  </si>
  <si>
    <t xml:space="preserve">  1997 sub 3  
 2002 sub 3
1997 sub 4
2002 sub 4</t>
  </si>
  <si>
    <t>Distretto di</t>
  </si>
  <si>
    <t>Via G Rossa</t>
  </si>
  <si>
    <t>Valore Catastale</t>
  </si>
  <si>
    <t>Cat Catastale</t>
  </si>
  <si>
    <t>B/5</t>
  </si>
  <si>
    <t>B/2</t>
  </si>
  <si>
    <t>A/2</t>
  </si>
  <si>
    <t>1128 sub 2,4</t>
  </si>
  <si>
    <t>1128 sub 3</t>
  </si>
  <si>
    <t xml:space="preserve">B/2 </t>
  </si>
  <si>
    <t>D/1</t>
  </si>
  <si>
    <t>B/4</t>
  </si>
  <si>
    <t xml:space="preserve">2363 sub 6
</t>
  </si>
  <si>
    <t xml:space="preserve">2363 sub 7 
</t>
  </si>
  <si>
    <t>399 sub 7</t>
  </si>
  <si>
    <t xml:space="preserve">458 sub 3
</t>
  </si>
  <si>
    <t>458 sub 4</t>
  </si>
  <si>
    <t>C/6</t>
  </si>
  <si>
    <t>1103 sub 1</t>
  </si>
  <si>
    <t xml:space="preserve">
1103 sub,2
</t>
  </si>
  <si>
    <t>A/10</t>
  </si>
  <si>
    <t>A/3</t>
  </si>
  <si>
    <t>B/5, B/1</t>
  </si>
  <si>
    <t>B/1</t>
  </si>
  <si>
    <t xml:space="preserve">860 sub 1
</t>
  </si>
  <si>
    <t>860 sub 2</t>
  </si>
  <si>
    <t>3974 sub 5 
3974 sub 6</t>
  </si>
  <si>
    <t xml:space="preserve">1863 sub 6
</t>
  </si>
  <si>
    <t>1863 sub  40</t>
  </si>
  <si>
    <t>A10</t>
  </si>
  <si>
    <t>C/2</t>
  </si>
  <si>
    <t>1154, 1156,1158</t>
  </si>
  <si>
    <t>Diritto Superfice</t>
  </si>
  <si>
    <t>Note</t>
  </si>
  <si>
    <t>Hospice</t>
  </si>
  <si>
    <t>C/3</t>
  </si>
  <si>
    <t>Poliambulatorio</t>
  </si>
  <si>
    <t>Atella</t>
  </si>
  <si>
    <t>Piazza Gramsci,6</t>
  </si>
  <si>
    <t>939 sub1</t>
  </si>
  <si>
    <t>Barile</t>
  </si>
  <si>
    <t>Via Nazionale</t>
  </si>
  <si>
    <t>1334 sub 6</t>
  </si>
  <si>
    <t>(ex-C.so De Gasperi)</t>
  </si>
  <si>
    <t>Forenza</t>
  </si>
  <si>
    <t>Via Convento snc</t>
  </si>
  <si>
    <t>507 sub 1</t>
  </si>
  <si>
    <t xml:space="preserve">Poliambulatorio </t>
  </si>
  <si>
    <t>Ginestra</t>
  </si>
  <si>
    <t>Via Manzoni</t>
  </si>
  <si>
    <t>Genzano di L.</t>
  </si>
  <si>
    <t>Via Fortunato, 13</t>
  </si>
  <si>
    <t>Lavello</t>
  </si>
  <si>
    <t>SS. 93</t>
  </si>
  <si>
    <t>2143 sub 1</t>
  </si>
  <si>
    <t>Ambulatorio</t>
  </si>
  <si>
    <t>Maschito</t>
  </si>
  <si>
    <t>Via Foscolo</t>
  </si>
  <si>
    <t>523 sub 2</t>
  </si>
  <si>
    <t>Casa Alloggio</t>
  </si>
  <si>
    <t xml:space="preserve">Maschito </t>
  </si>
  <si>
    <t>523 sub 3</t>
  </si>
  <si>
    <t>Ospedale</t>
  </si>
  <si>
    <t>Melfi</t>
  </si>
  <si>
    <t>Uffici amministrativi</t>
  </si>
  <si>
    <t>Via Libertà, 8</t>
  </si>
  <si>
    <t>487 sub 1</t>
  </si>
  <si>
    <t>Via med. D'oro Ferrara</t>
  </si>
  <si>
    <t>2920 sub 2</t>
  </si>
  <si>
    <t>Ex-Ospedale</t>
  </si>
  <si>
    <t>Via Novella,10</t>
  </si>
  <si>
    <t>2968 sub 3</t>
  </si>
  <si>
    <t>Comodato Caritas</t>
  </si>
  <si>
    <t>Montemilone</t>
  </si>
  <si>
    <t>Via Regina Elena, 37</t>
  </si>
  <si>
    <t>1379 sub2</t>
  </si>
  <si>
    <t>Poliambulatorio-Casa Alloggio</t>
  </si>
  <si>
    <t>1379 sub 3</t>
  </si>
  <si>
    <t xml:space="preserve">Montemilone </t>
  </si>
  <si>
    <t>1380 sub  2</t>
  </si>
  <si>
    <t>graffata alla 1379</t>
  </si>
  <si>
    <t>372 sub 1</t>
  </si>
  <si>
    <t>Ex- Scuola Fisiok.</t>
  </si>
  <si>
    <t>Pescopagano</t>
  </si>
  <si>
    <t>Via Campo Prefabbricati</t>
  </si>
  <si>
    <t>Rapolla</t>
  </si>
  <si>
    <t>Via A. Moro snc</t>
  </si>
  <si>
    <t>1931 sub 5</t>
  </si>
  <si>
    <t>Rapone</t>
  </si>
  <si>
    <t>Via Fortunato, 2</t>
  </si>
  <si>
    <t>489  sub 3</t>
  </si>
  <si>
    <t>Rionero</t>
  </si>
  <si>
    <t>Via Rigillo</t>
  </si>
  <si>
    <t>Ripacandida</t>
  </si>
  <si>
    <t>Via A. Moro</t>
  </si>
  <si>
    <t>943 sub 4</t>
  </si>
  <si>
    <t>943 sub 5</t>
  </si>
  <si>
    <t>943 sub 3</t>
  </si>
  <si>
    <t>in corso costruz.</t>
  </si>
  <si>
    <t>Ruvo del Monte</t>
  </si>
  <si>
    <t>Via Dalla Chiesa</t>
  </si>
  <si>
    <t xml:space="preserve">749 sub 5 </t>
  </si>
  <si>
    <t>752 sub 5</t>
  </si>
  <si>
    <t>graffata alla 749</t>
  </si>
  <si>
    <t>Autorimessa</t>
  </si>
  <si>
    <t>San Fele</t>
  </si>
  <si>
    <t>Via D'Addezio</t>
  </si>
  <si>
    <t>1281 sub 4</t>
  </si>
  <si>
    <t>1281 sub 5</t>
  </si>
  <si>
    <t>Venosa</t>
  </si>
  <si>
    <t>Via Appia</t>
  </si>
  <si>
    <t>614 sub 1</t>
  </si>
  <si>
    <t>Via Roma,187</t>
  </si>
  <si>
    <t>62 sub  9</t>
  </si>
  <si>
    <t>Ex- Sede D.S.B.</t>
  </si>
  <si>
    <t>Via Dichirico,81</t>
  </si>
  <si>
    <t>714 sub 26</t>
  </si>
  <si>
    <t>Sede dismessa</t>
  </si>
  <si>
    <t>Lagonegro</t>
  </si>
  <si>
    <t>ospedale</t>
  </si>
  <si>
    <t xml:space="preserve">Lauria </t>
  </si>
  <si>
    <t>Via XXV Aprile</t>
  </si>
  <si>
    <t>282 sub 5</t>
  </si>
  <si>
    <t>dsm, casa salute e bambino inguribile</t>
  </si>
  <si>
    <t>282 sub 3</t>
  </si>
  <si>
    <t>Maratea</t>
  </si>
  <si>
    <t>Via San Nicola</t>
  </si>
  <si>
    <t>Chiaromonte</t>
  </si>
  <si>
    <t>C.da Santa Lucia</t>
  </si>
  <si>
    <t>D/4</t>
  </si>
  <si>
    <t>centro disturbi alimentare</t>
  </si>
  <si>
    <t>Calvera</t>
  </si>
  <si>
    <t>Via XI Febbraio</t>
  </si>
  <si>
    <t>ambulatorio</t>
  </si>
  <si>
    <t>Carbone</t>
  </si>
  <si>
    <t>Castelsaraceno</t>
  </si>
  <si>
    <t>Via V. Emanuele</t>
  </si>
  <si>
    <t>Castronuovo Sant'Andrea</t>
  </si>
  <si>
    <t>483 sub 5</t>
  </si>
  <si>
    <t>Cersosimo</t>
  </si>
  <si>
    <t>Via Monti, 32</t>
  </si>
  <si>
    <t>890 sub 4</t>
  </si>
  <si>
    <t>Francavilla in Sinni</t>
  </si>
  <si>
    <t>Via De Gasperi</t>
  </si>
  <si>
    <t>1607 sub 5</t>
  </si>
  <si>
    <t>Via G. Fortunato</t>
  </si>
  <si>
    <t>poliambulatorio</t>
  </si>
  <si>
    <t>Latronico</t>
  </si>
  <si>
    <t>Via Zanardelli, 94</t>
  </si>
  <si>
    <t>Rivello</t>
  </si>
  <si>
    <t>Via Monastero</t>
  </si>
  <si>
    <t>937 sub 1</t>
  </si>
  <si>
    <t>Roccanova</t>
  </si>
  <si>
    <t>Via Casale</t>
  </si>
  <si>
    <t>568 sub 5</t>
  </si>
  <si>
    <t>Rotonda</t>
  </si>
  <si>
    <t>Via P.Nenni</t>
  </si>
  <si>
    <t>poliambul.</t>
  </si>
  <si>
    <t>S. Paolo Albanese</t>
  </si>
  <si>
    <t>Via Smilari</t>
  </si>
  <si>
    <t>359 sub 3</t>
  </si>
  <si>
    <t>S.Costantino Alb.</t>
  </si>
  <si>
    <t>Via Riviera, 9</t>
  </si>
  <si>
    <t>505 sub 3</t>
  </si>
  <si>
    <t>S.Severino Lucano</t>
  </si>
  <si>
    <t>C.da Mezzana Salice</t>
  </si>
  <si>
    <t>535 sub 5</t>
  </si>
  <si>
    <t>Senise</t>
  </si>
  <si>
    <t>Via Togliatti</t>
  </si>
  <si>
    <t>Terranova di P.</t>
  </si>
  <si>
    <t>Villa Comunale</t>
  </si>
  <si>
    <t>1007 sub 5</t>
  </si>
  <si>
    <t>Castelluccio Inf.</t>
  </si>
  <si>
    <t>C.da S, Caterina</t>
  </si>
  <si>
    <t>862 sub 3</t>
  </si>
  <si>
    <t>Via Piano dei Lippi</t>
  </si>
  <si>
    <t>sede amm.va</t>
  </si>
  <si>
    <t>Viggianello</t>
  </si>
  <si>
    <t>C.da Anzoleconte</t>
  </si>
  <si>
    <t>1495 sub 3</t>
  </si>
  <si>
    <t>332 sub 7</t>
  </si>
  <si>
    <t>978 sub 4</t>
  </si>
  <si>
    <t>Post acuzie</t>
  </si>
  <si>
    <t>704 sub 3 e 4</t>
  </si>
  <si>
    <t>Serd</t>
  </si>
  <si>
    <t>Farmacia</t>
  </si>
  <si>
    <t>Via R. Scotellaro</t>
  </si>
  <si>
    <t>993 sub 3</t>
  </si>
  <si>
    <t>993 sub 4</t>
  </si>
  <si>
    <t xml:space="preserve">Ambulatorio </t>
  </si>
  <si>
    <t>1561 sub 7</t>
  </si>
  <si>
    <t xml:space="preserve">680 sub 4
</t>
  </si>
  <si>
    <t>1300 sub 3</t>
  </si>
  <si>
    <t>1683 sub4</t>
  </si>
  <si>
    <t xml:space="preserve">Viale A. Salvi </t>
  </si>
  <si>
    <t>1803 sub 5</t>
  </si>
  <si>
    <t>1803 sub 6</t>
  </si>
  <si>
    <t>F/5</t>
  </si>
  <si>
    <t>1179 sub 6</t>
  </si>
  <si>
    <t>385 sub 4</t>
  </si>
  <si>
    <t>688 sub
 5,8,6,7,1,3,2</t>
  </si>
  <si>
    <t>Patrimonio ASP</t>
  </si>
  <si>
    <t>Fabbricati</t>
  </si>
  <si>
    <t>Superficie</t>
  </si>
  <si>
    <t>Par.lle</t>
  </si>
  <si>
    <t>canneto</t>
  </si>
  <si>
    <t>Aldo Moro</t>
  </si>
  <si>
    <t>rustico</t>
  </si>
  <si>
    <t>859 sub 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</si>
</sst>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5">
    <font>
      <sz val="10"/>
      <name val="Arial"/>
      <family val="2"/>
    </font>
    <font>
      <sz val="7.5"/>
      <color indexed="56"/>
      <name val="Verdana"/>
      <family val="2"/>
    </font>
    <font>
      <sz val="7.5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172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18" xfId="59" applyFont="1" applyFill="1" applyBorder="1" applyAlignment="1" applyProtection="1">
      <alignment vertical="center" wrapText="1"/>
      <protection locked="0"/>
    </xf>
    <xf numFmtId="170" fontId="0" fillId="0" borderId="18" xfId="59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0" fontId="0" fillId="0" borderId="22" xfId="59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8" xfId="59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70" fontId="0" fillId="0" borderId="29" xfId="59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 applyProtection="1">
      <alignment horizontal="right" vertical="center" wrapText="1"/>
      <protection locked="0"/>
    </xf>
    <xf numFmtId="172" fontId="4" fillId="0" borderId="22" xfId="0" applyNumberFormat="1" applyFont="1" applyFill="1" applyBorder="1" applyAlignment="1">
      <alignment/>
    </xf>
    <xf numFmtId="170" fontId="8" fillId="0" borderId="22" xfId="59" applyFont="1" applyFill="1" applyBorder="1" applyAlignment="1" applyProtection="1">
      <alignment horizontal="center" vertical="center" wrapText="1"/>
      <protection locked="0"/>
    </xf>
    <xf numFmtId="170" fontId="8" fillId="0" borderId="18" xfId="59" applyFont="1" applyFill="1" applyBorder="1" applyAlignment="1">
      <alignment horizontal="center" vertical="center"/>
    </xf>
    <xf numFmtId="170" fontId="8" fillId="0" borderId="22" xfId="59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170" fontId="0" fillId="0" borderId="31" xfId="59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righ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>
      <alignment horizontal="left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/>
    </xf>
    <xf numFmtId="172" fontId="4" fillId="0" borderId="16" xfId="0" applyNumberFormat="1" applyFont="1" applyFill="1" applyBorder="1" applyAlignment="1">
      <alignment horizontal="left"/>
    </xf>
    <xf numFmtId="0" fontId="5" fillId="0" borderId="22" xfId="0" applyFont="1" applyFill="1" applyBorder="1" applyAlignment="1" applyProtection="1">
      <alignment vertical="center" wrapText="1"/>
      <protection locked="0"/>
    </xf>
    <xf numFmtId="170" fontId="0" fillId="0" borderId="33" xfId="59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 vertical="center" wrapText="1"/>
    </xf>
    <xf numFmtId="4" fontId="0" fillId="0" borderId="29" xfId="0" applyNumberFormat="1" applyBorder="1" applyAlignment="1">
      <alignment/>
    </xf>
    <xf numFmtId="172" fontId="9" fillId="0" borderId="18" xfId="0" applyNumberFormat="1" applyFont="1" applyFill="1" applyBorder="1" applyAlignment="1">
      <alignment/>
    </xf>
    <xf numFmtId="170" fontId="0" fillId="0" borderId="22" xfId="59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170" fontId="0" fillId="34" borderId="29" xfId="59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172" fontId="4" fillId="0" borderId="2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4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  <xf numFmtId="44" fontId="4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8" xfId="0" applyNumberFormat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4" fontId="0" fillId="34" borderId="18" xfId="0" applyNumberForma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4" fillId="0" borderId="18" xfId="0" applyNumberFormat="1" applyFont="1" applyFill="1" applyBorder="1" applyAlignment="1">
      <alignment vertical="center"/>
    </xf>
    <xf numFmtId="44" fontId="4" fillId="34" borderId="18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44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170" fontId="0" fillId="0" borderId="22" xfId="59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horizont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44" fontId="4" fillId="34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/>
    </xf>
    <xf numFmtId="0" fontId="0" fillId="34" borderId="18" xfId="0" applyFont="1" applyFill="1" applyBorder="1" applyAlignment="1">
      <alignment horizontal="left"/>
    </xf>
    <xf numFmtId="170" fontId="3" fillId="0" borderId="18" xfId="0" applyNumberFormat="1" applyFont="1" applyFill="1" applyBorder="1" applyAlignment="1">
      <alignment horizontal="center" vertical="center" wrapText="1"/>
    </xf>
    <xf numFmtId="170" fontId="8" fillId="0" borderId="18" xfId="0" applyNumberFormat="1" applyFon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34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24" xfId="0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 applyProtection="1">
      <alignment horizontal="center"/>
      <protection locked="0"/>
    </xf>
    <xf numFmtId="44" fontId="4" fillId="34" borderId="24" xfId="0" applyNumberFormat="1" applyFont="1" applyFill="1" applyBorder="1" applyAlignment="1">
      <alignment horizontal="right" vertical="center"/>
    </xf>
    <xf numFmtId="44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4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2" fontId="4" fillId="0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170" fontId="8" fillId="0" borderId="22" xfId="59" applyFont="1" applyFill="1" applyBorder="1" applyAlignment="1" applyProtection="1">
      <alignment horizontal="center" vertical="center" wrapText="1"/>
      <protection locked="0"/>
    </xf>
    <xf numFmtId="170" fontId="0" fillId="0" borderId="34" xfId="59" applyFont="1" applyFill="1" applyBorder="1" applyAlignment="1" applyProtection="1">
      <alignment horizontal="center" vertical="center" wrapText="1"/>
      <protection locked="0"/>
    </xf>
    <xf numFmtId="170" fontId="8" fillId="0" borderId="34" xfId="59" applyFont="1" applyFill="1" applyBorder="1" applyAlignment="1" applyProtection="1">
      <alignment horizontal="center" vertical="center" wrapText="1"/>
      <protection locked="0"/>
    </xf>
    <xf numFmtId="44" fontId="4" fillId="0" borderId="2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0" fontId="8" fillId="0" borderId="18" xfId="59" applyFont="1" applyFill="1" applyBorder="1" applyAlignment="1">
      <alignment horizontal="center" vertical="center"/>
    </xf>
    <xf numFmtId="170" fontId="0" fillId="0" borderId="24" xfId="59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0" fontId="8" fillId="0" borderId="22" xfId="59" applyFont="1" applyFill="1" applyBorder="1" applyAlignment="1">
      <alignment horizontal="center" vertical="center"/>
    </xf>
    <xf numFmtId="170" fontId="0" fillId="0" borderId="34" xfId="59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0" fontId="0" fillId="0" borderId="16" xfId="59" applyFont="1" applyFill="1" applyBorder="1" applyAlignment="1">
      <alignment horizontal="left" vertical="center" wrapText="1"/>
    </xf>
    <xf numFmtId="170" fontId="0" fillId="0" borderId="12" xfId="59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5" fontId="0" fillId="0" borderId="18" xfId="43" applyNumberForma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4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124" zoomScaleNormal="124" zoomScalePageLayoutView="0" workbookViewId="0" topLeftCell="A110">
      <selection activeCell="J131" sqref="J131"/>
    </sheetView>
  </sheetViews>
  <sheetFormatPr defaultColWidth="11.421875" defaultRowHeight="12.75"/>
  <cols>
    <col min="1" max="1" width="17.8515625" style="0" customWidth="1"/>
    <col min="2" max="2" width="17.57421875" style="0" customWidth="1"/>
    <col min="3" max="5" width="0" style="0" hidden="1" customWidth="1"/>
    <col min="6" max="6" width="16.57421875" style="0" customWidth="1"/>
    <col min="7" max="7" width="9.28125" style="0" customWidth="1"/>
    <col min="8" max="8" width="8.00390625" style="1" customWidth="1"/>
    <col min="9" max="9" width="13.140625" style="2" customWidth="1"/>
    <col min="10" max="10" width="10.140625" style="52" customWidth="1"/>
    <col min="11" max="11" width="13.140625" style="1" customWidth="1"/>
    <col min="12" max="12" width="16.140625" style="0" customWidth="1"/>
    <col min="13" max="13" width="16.00390625" style="0" customWidth="1"/>
    <col min="14" max="14" width="12.28125" style="0" customWidth="1"/>
    <col min="15" max="15" width="9.7109375" style="0" customWidth="1"/>
    <col min="16" max="17" width="11.28125" style="0" customWidth="1"/>
  </cols>
  <sheetData>
    <row r="1" spans="9:11" ht="12.75">
      <c r="I1" s="193" t="s">
        <v>314</v>
      </c>
      <c r="J1" s="194"/>
      <c r="K1" s="193"/>
    </row>
    <row r="2" spans="6:11" ht="12.75">
      <c r="F2" s="3" t="s">
        <v>0</v>
      </c>
      <c r="I2" s="193"/>
      <c r="J2" s="194"/>
      <c r="K2" s="193"/>
    </row>
    <row r="3" spans="6:11" ht="12.75">
      <c r="F3" s="4" t="s">
        <v>1</v>
      </c>
      <c r="I3" s="193"/>
      <c r="J3" s="194"/>
      <c r="K3" s="193"/>
    </row>
    <row r="4" spans="6:13" ht="12.75">
      <c r="F4" s="4"/>
      <c r="I4" s="193"/>
      <c r="J4" s="194"/>
      <c r="K4" s="193"/>
      <c r="M4" s="124" t="s">
        <v>315</v>
      </c>
    </row>
    <row r="5" spans="9:11" ht="13.5" thickBot="1">
      <c r="I5" s="195"/>
      <c r="J5" s="196"/>
      <c r="K5" s="195"/>
    </row>
    <row r="6" spans="1:13" ht="32.25" customHeight="1" thickBot="1">
      <c r="A6" s="45" t="s">
        <v>2</v>
      </c>
      <c r="B6" s="46" t="s">
        <v>3</v>
      </c>
      <c r="C6" s="41"/>
      <c r="D6" s="5"/>
      <c r="E6" s="6"/>
      <c r="F6" s="45" t="s">
        <v>4</v>
      </c>
      <c r="G6" s="47" t="s">
        <v>5</v>
      </c>
      <c r="H6" s="47" t="s">
        <v>6</v>
      </c>
      <c r="I6" s="48" t="s">
        <v>7</v>
      </c>
      <c r="J6" s="50" t="s">
        <v>116</v>
      </c>
      <c r="K6" s="48" t="s">
        <v>103</v>
      </c>
      <c r="L6" s="64" t="s">
        <v>115</v>
      </c>
      <c r="M6" s="49" t="s">
        <v>146</v>
      </c>
    </row>
    <row r="7" spans="1:13" ht="12.75" customHeight="1">
      <c r="A7" s="11" t="s">
        <v>8</v>
      </c>
      <c r="B7" s="11" t="s">
        <v>9</v>
      </c>
      <c r="C7" s="12">
        <v>800000</v>
      </c>
      <c r="D7" s="12">
        <v>53400000</v>
      </c>
      <c r="E7" s="13">
        <f>C7/D7</f>
        <v>0.0149812734082397</v>
      </c>
      <c r="F7" s="11" t="s">
        <v>10</v>
      </c>
      <c r="G7" s="14" t="s">
        <v>102</v>
      </c>
      <c r="H7" s="31">
        <v>38</v>
      </c>
      <c r="I7" s="35">
        <v>564</v>
      </c>
      <c r="J7" s="53" t="s">
        <v>117</v>
      </c>
      <c r="K7" s="39">
        <v>737.39</v>
      </c>
      <c r="L7" s="65">
        <f>+K7*176.4</f>
        <v>130075.596</v>
      </c>
      <c r="M7" s="67"/>
    </row>
    <row r="8" spans="1:13" ht="12.75" customHeight="1">
      <c r="A8" s="11" t="s">
        <v>11</v>
      </c>
      <c r="B8" s="11" t="s">
        <v>9</v>
      </c>
      <c r="C8" s="12"/>
      <c r="D8" s="12"/>
      <c r="E8" s="13"/>
      <c r="F8" s="11" t="s">
        <v>12</v>
      </c>
      <c r="G8" s="14" t="s">
        <v>13</v>
      </c>
      <c r="H8" s="14"/>
      <c r="I8" s="61"/>
      <c r="J8" s="57"/>
      <c r="K8" s="63"/>
      <c r="L8" s="66"/>
      <c r="M8" s="67" t="s">
        <v>145</v>
      </c>
    </row>
    <row r="9" spans="1:13" ht="12.75" customHeight="1">
      <c r="A9" s="11" t="s">
        <v>8</v>
      </c>
      <c r="B9" s="11" t="s">
        <v>14</v>
      </c>
      <c r="C9" s="12">
        <v>800000</v>
      </c>
      <c r="D9" s="12">
        <v>53400000</v>
      </c>
      <c r="E9" s="13">
        <f>C9/D9</f>
        <v>0.0149812734082397</v>
      </c>
      <c r="F9" s="11" t="s">
        <v>15</v>
      </c>
      <c r="G9" s="14" t="s">
        <v>102</v>
      </c>
      <c r="H9" s="31">
        <v>29</v>
      </c>
      <c r="I9" s="35">
        <v>712</v>
      </c>
      <c r="J9" s="53" t="s">
        <v>118</v>
      </c>
      <c r="K9" s="39">
        <v>323.97</v>
      </c>
      <c r="L9" s="65">
        <f>+K9*176.4</f>
        <v>57148.308000000005</v>
      </c>
      <c r="M9" s="67"/>
    </row>
    <row r="10" spans="1:13" ht="12.75" customHeight="1">
      <c r="A10" s="11" t="s">
        <v>8</v>
      </c>
      <c r="B10" s="11" t="s">
        <v>16</v>
      </c>
      <c r="C10" s="12">
        <v>800000</v>
      </c>
      <c r="D10" s="12">
        <v>53400000</v>
      </c>
      <c r="E10" s="13">
        <f>C10/D10</f>
        <v>0.0149812734082397</v>
      </c>
      <c r="F10" s="11" t="s">
        <v>17</v>
      </c>
      <c r="G10" s="14" t="s">
        <v>102</v>
      </c>
      <c r="H10" s="31">
        <v>34</v>
      </c>
      <c r="I10" s="36" t="s">
        <v>18</v>
      </c>
      <c r="J10" s="53" t="s">
        <v>118</v>
      </c>
      <c r="K10" s="39">
        <v>121.16</v>
      </c>
      <c r="L10" s="65">
        <f>+K10*176.4</f>
        <v>21372.624</v>
      </c>
      <c r="M10" s="67"/>
    </row>
    <row r="11" spans="1:13" ht="12.75" customHeight="1">
      <c r="A11" s="197" t="s">
        <v>113</v>
      </c>
      <c r="B11" s="197" t="s">
        <v>20</v>
      </c>
      <c r="C11" s="12"/>
      <c r="D11" s="12"/>
      <c r="E11" s="12"/>
      <c r="F11" s="197" t="s">
        <v>114</v>
      </c>
      <c r="G11" s="199" t="s">
        <v>102</v>
      </c>
      <c r="H11" s="202">
        <v>88</v>
      </c>
      <c r="I11" s="56" t="s">
        <v>120</v>
      </c>
      <c r="J11" s="53" t="s">
        <v>122</v>
      </c>
      <c r="K11" s="39">
        <v>1170.35</v>
      </c>
      <c r="L11" s="65">
        <f>+K11*176.4</f>
        <v>206449.74</v>
      </c>
      <c r="M11" s="176">
        <f>+L11+L12</f>
        <v>222529.74</v>
      </c>
    </row>
    <row r="12" spans="1:13" ht="12.75" customHeight="1">
      <c r="A12" s="198"/>
      <c r="B12" s="198"/>
      <c r="C12" s="12"/>
      <c r="D12" s="12"/>
      <c r="E12" s="12"/>
      <c r="F12" s="198"/>
      <c r="G12" s="198"/>
      <c r="H12" s="203"/>
      <c r="I12" s="56" t="s">
        <v>121</v>
      </c>
      <c r="J12" s="53" t="s">
        <v>123</v>
      </c>
      <c r="K12" s="39">
        <v>268</v>
      </c>
      <c r="L12" s="55">
        <f>+K12*60</f>
        <v>16080</v>
      </c>
      <c r="M12" s="177"/>
    </row>
    <row r="13" spans="1:13" ht="12.75" customHeight="1">
      <c r="A13" s="11" t="s">
        <v>8</v>
      </c>
      <c r="B13" s="11" t="s">
        <v>21</v>
      </c>
      <c r="C13" s="12">
        <v>800000</v>
      </c>
      <c r="D13" s="12">
        <v>53400000</v>
      </c>
      <c r="E13" s="13">
        <f>C13/D13</f>
        <v>0.0149812734082397</v>
      </c>
      <c r="F13" s="11" t="s">
        <v>22</v>
      </c>
      <c r="G13" s="14" t="s">
        <v>102</v>
      </c>
      <c r="H13" s="31">
        <v>22</v>
      </c>
      <c r="I13" s="36" t="s">
        <v>23</v>
      </c>
      <c r="J13" s="59" t="s">
        <v>119</v>
      </c>
      <c r="K13" s="39">
        <v>325.37</v>
      </c>
      <c r="L13" s="65">
        <f>+K13*115.5</f>
        <v>37580.235</v>
      </c>
      <c r="M13" s="67"/>
    </row>
    <row r="14" spans="1:13" ht="24.75" customHeight="1">
      <c r="A14" s="11" t="s">
        <v>8</v>
      </c>
      <c r="B14" s="11" t="s">
        <v>24</v>
      </c>
      <c r="C14" s="12">
        <v>800000</v>
      </c>
      <c r="D14" s="12">
        <v>53400000</v>
      </c>
      <c r="E14" s="13">
        <f>C14/D14</f>
        <v>0.0149812734082397</v>
      </c>
      <c r="F14" s="11" t="s">
        <v>25</v>
      </c>
      <c r="G14" s="14" t="s">
        <v>102</v>
      </c>
      <c r="H14" s="31">
        <v>10</v>
      </c>
      <c r="I14" s="36" t="s">
        <v>26</v>
      </c>
      <c r="J14" s="53" t="s">
        <v>124</v>
      </c>
      <c r="K14" s="39">
        <v>285.58</v>
      </c>
      <c r="L14" s="65">
        <f aca="true" t="shared" si="0" ref="L14:L22">+K14*176.4</f>
        <v>50376.312</v>
      </c>
      <c r="M14" s="67"/>
    </row>
    <row r="15" spans="1:28" ht="23.25" customHeight="1">
      <c r="A15" s="11" t="s">
        <v>19</v>
      </c>
      <c r="B15" s="11" t="s">
        <v>27</v>
      </c>
      <c r="C15" s="12">
        <v>800000</v>
      </c>
      <c r="D15" s="12">
        <v>53400000</v>
      </c>
      <c r="E15" s="13">
        <f>C15/D15</f>
        <v>0.0149812734082397</v>
      </c>
      <c r="F15" s="11" t="s">
        <v>28</v>
      </c>
      <c r="G15" s="14" t="s">
        <v>102</v>
      </c>
      <c r="H15" s="31">
        <v>41</v>
      </c>
      <c r="I15" s="36" t="s">
        <v>294</v>
      </c>
      <c r="J15" s="53" t="s">
        <v>118</v>
      </c>
      <c r="K15" s="39">
        <v>1113.84</v>
      </c>
      <c r="L15" s="65">
        <f t="shared" si="0"/>
        <v>196481.376</v>
      </c>
      <c r="M15" s="6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2" customHeight="1">
      <c r="A16" s="197" t="s">
        <v>8</v>
      </c>
      <c r="B16" s="197" t="s">
        <v>29</v>
      </c>
      <c r="C16" s="12">
        <v>800000</v>
      </c>
      <c r="D16" s="12">
        <v>53400000</v>
      </c>
      <c r="E16" s="13">
        <f>C16/D16</f>
        <v>0.0149812734082397</v>
      </c>
      <c r="F16" s="197" t="s">
        <v>15</v>
      </c>
      <c r="G16" s="199" t="s">
        <v>102</v>
      </c>
      <c r="H16" s="181">
        <v>15</v>
      </c>
      <c r="I16" s="36" t="s">
        <v>125</v>
      </c>
      <c r="J16" s="53" t="s">
        <v>118</v>
      </c>
      <c r="K16" s="39">
        <v>260.29</v>
      </c>
      <c r="L16" s="65">
        <f t="shared" si="0"/>
        <v>45915.156</v>
      </c>
      <c r="M16" s="176">
        <f>+L16+L17</f>
        <v>61002.648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2.75" customHeight="1">
      <c r="A17" s="204"/>
      <c r="B17" s="204"/>
      <c r="C17" s="12"/>
      <c r="D17" s="12"/>
      <c r="E17" s="13"/>
      <c r="F17" s="204"/>
      <c r="G17" s="198"/>
      <c r="H17" s="182"/>
      <c r="I17" s="36" t="s">
        <v>126</v>
      </c>
      <c r="J17" s="53" t="s">
        <v>118</v>
      </c>
      <c r="K17" s="39">
        <v>85.53</v>
      </c>
      <c r="L17" s="55">
        <f t="shared" si="0"/>
        <v>15087.492</v>
      </c>
      <c r="M17" s="17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2.75" customHeight="1">
      <c r="A18" s="11" t="s">
        <v>30</v>
      </c>
      <c r="B18" s="11" t="s">
        <v>31</v>
      </c>
      <c r="C18" s="12">
        <v>800000</v>
      </c>
      <c r="D18" s="12">
        <v>53400000</v>
      </c>
      <c r="E18" s="13">
        <f>C18/D18</f>
        <v>0.0149812734082397</v>
      </c>
      <c r="F18" s="11" t="s">
        <v>32</v>
      </c>
      <c r="G18" s="14" t="s">
        <v>102</v>
      </c>
      <c r="H18" s="31">
        <v>64</v>
      </c>
      <c r="I18" s="58">
        <v>608</v>
      </c>
      <c r="J18" s="53" t="s">
        <v>118</v>
      </c>
      <c r="K18" s="39">
        <v>910</v>
      </c>
      <c r="L18" s="65">
        <f t="shared" si="0"/>
        <v>160524</v>
      </c>
      <c r="M18" s="6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2.75" customHeight="1">
      <c r="A19" s="11" t="s">
        <v>8</v>
      </c>
      <c r="B19" s="11" t="s">
        <v>33</v>
      </c>
      <c r="C19" s="12">
        <v>800000</v>
      </c>
      <c r="D19" s="12">
        <v>53400000</v>
      </c>
      <c r="E19" s="13">
        <f>C19/D19</f>
        <v>0.0149812734082397</v>
      </c>
      <c r="F19" s="11" t="s">
        <v>34</v>
      </c>
      <c r="G19" s="14" t="s">
        <v>102</v>
      </c>
      <c r="H19" s="31">
        <v>18</v>
      </c>
      <c r="I19" s="36" t="s">
        <v>293</v>
      </c>
      <c r="J19" s="53" t="s">
        <v>118</v>
      </c>
      <c r="K19" s="39">
        <v>197.54</v>
      </c>
      <c r="L19" s="65">
        <f t="shared" si="0"/>
        <v>34846.056</v>
      </c>
      <c r="M19" s="6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24.75" customHeight="1">
      <c r="A20" s="11" t="s">
        <v>35</v>
      </c>
      <c r="B20" s="11" t="s">
        <v>36</v>
      </c>
      <c r="C20" s="12">
        <v>800000</v>
      </c>
      <c r="D20" s="12">
        <v>53400000</v>
      </c>
      <c r="E20" s="13">
        <f>C20/D20</f>
        <v>0.0149812734082397</v>
      </c>
      <c r="F20" s="11" t="s">
        <v>37</v>
      </c>
      <c r="G20" s="14" t="s">
        <v>102</v>
      </c>
      <c r="H20" s="31">
        <v>20</v>
      </c>
      <c r="I20" s="36" t="s">
        <v>127</v>
      </c>
      <c r="J20" s="53" t="s">
        <v>118</v>
      </c>
      <c r="K20" s="39">
        <v>71.12</v>
      </c>
      <c r="L20" s="65">
        <f t="shared" si="0"/>
        <v>12545.568000000001</v>
      </c>
      <c r="M20" s="6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2.75" customHeight="1">
      <c r="A21" s="11" t="s">
        <v>8</v>
      </c>
      <c r="B21" s="11" t="s">
        <v>38</v>
      </c>
      <c r="C21" s="12">
        <v>800000</v>
      </c>
      <c r="D21" s="12">
        <v>53400000</v>
      </c>
      <c r="E21" s="13">
        <f>C21/D21</f>
        <v>0.0149812734082397</v>
      </c>
      <c r="F21" s="11" t="s">
        <v>39</v>
      </c>
      <c r="G21" s="14" t="s">
        <v>102</v>
      </c>
      <c r="H21" s="31">
        <v>18</v>
      </c>
      <c r="I21" s="35">
        <v>868</v>
      </c>
      <c r="J21" s="53" t="s">
        <v>118</v>
      </c>
      <c r="K21" s="39">
        <v>296.76</v>
      </c>
      <c r="L21" s="65">
        <f t="shared" si="0"/>
        <v>52348.464</v>
      </c>
      <c r="M21" s="7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2.75" customHeight="1">
      <c r="A22" s="197" t="s">
        <v>30</v>
      </c>
      <c r="B22" s="197" t="s">
        <v>40</v>
      </c>
      <c r="C22" s="12">
        <v>800000</v>
      </c>
      <c r="D22" s="12">
        <v>53400000</v>
      </c>
      <c r="E22" s="13">
        <f>C22/D22</f>
        <v>0.0149812734082397</v>
      </c>
      <c r="F22" s="197" t="s">
        <v>41</v>
      </c>
      <c r="G22" s="199" t="s">
        <v>102</v>
      </c>
      <c r="H22" s="181">
        <v>28</v>
      </c>
      <c r="I22" s="36" t="s">
        <v>128</v>
      </c>
      <c r="J22" s="53" t="s">
        <v>118</v>
      </c>
      <c r="K22" s="39">
        <v>346.54</v>
      </c>
      <c r="L22" s="65">
        <f t="shared" si="0"/>
        <v>61129.656</v>
      </c>
      <c r="M22" s="183">
        <f>+L22+L23</f>
        <v>68314.176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2.75" customHeight="1">
      <c r="A23" s="198"/>
      <c r="B23" s="198"/>
      <c r="C23" s="12"/>
      <c r="D23" s="12"/>
      <c r="E23" s="13"/>
      <c r="F23" s="198"/>
      <c r="G23" s="198"/>
      <c r="H23" s="182"/>
      <c r="I23" s="56" t="s">
        <v>129</v>
      </c>
      <c r="J23" s="53" t="s">
        <v>130</v>
      </c>
      <c r="K23" s="39">
        <v>57.02</v>
      </c>
      <c r="L23" s="55">
        <f>+K23*126</f>
        <v>7184.52</v>
      </c>
      <c r="M23" s="184"/>
      <c r="N23" s="17"/>
      <c r="O23" s="17"/>
      <c r="P23" s="17"/>
      <c r="Q23" s="17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3.25" customHeight="1">
      <c r="A24" s="197" t="s">
        <v>42</v>
      </c>
      <c r="B24" s="208" t="s">
        <v>43</v>
      </c>
      <c r="C24" s="12">
        <v>1800000</v>
      </c>
      <c r="D24" s="12">
        <v>53400000</v>
      </c>
      <c r="E24" s="13">
        <f>C24/D24</f>
        <v>0.033707865168539325</v>
      </c>
      <c r="F24" s="197" t="s">
        <v>44</v>
      </c>
      <c r="G24" s="199" t="s">
        <v>102</v>
      </c>
      <c r="H24" s="202">
        <v>27</v>
      </c>
      <c r="I24" s="36" t="s">
        <v>132</v>
      </c>
      <c r="J24" s="53" t="s">
        <v>133</v>
      </c>
      <c r="K24" s="39">
        <f>16304.54</f>
        <v>16304.54</v>
      </c>
      <c r="L24" s="65">
        <f>+K24*63</f>
        <v>1027186.02</v>
      </c>
      <c r="M24" s="200">
        <f>+L24+L25</f>
        <v>1032879.96</v>
      </c>
      <c r="N24" s="17"/>
      <c r="O24" s="17"/>
      <c r="P24" s="17"/>
      <c r="Q24" s="17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21.75" customHeight="1">
      <c r="A25" s="204"/>
      <c r="B25" s="209"/>
      <c r="C25" s="12"/>
      <c r="D25" s="12"/>
      <c r="E25" s="13"/>
      <c r="F25" s="204"/>
      <c r="G25" s="198"/>
      <c r="H25" s="203"/>
      <c r="I25" s="36" t="s">
        <v>131</v>
      </c>
      <c r="J25" s="53" t="s">
        <v>123</v>
      </c>
      <c r="K25" s="39">
        <v>90.38</v>
      </c>
      <c r="L25" s="55">
        <f>+K25*63</f>
        <v>5693.94</v>
      </c>
      <c r="M25" s="201"/>
      <c r="N25" s="17"/>
      <c r="O25" s="17"/>
      <c r="P25" s="17"/>
      <c r="Q25" s="17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11" t="s">
        <v>47</v>
      </c>
      <c r="B26" s="11" t="s">
        <v>43</v>
      </c>
      <c r="C26" s="12"/>
      <c r="D26" s="12"/>
      <c r="E26" s="13"/>
      <c r="F26" s="11" t="s">
        <v>46</v>
      </c>
      <c r="G26" s="14" t="s">
        <v>102</v>
      </c>
      <c r="H26" s="31">
        <v>26</v>
      </c>
      <c r="I26" s="36">
        <v>792</v>
      </c>
      <c r="J26" s="59" t="s">
        <v>119</v>
      </c>
      <c r="K26" s="39">
        <v>528.34</v>
      </c>
      <c r="L26" s="65">
        <f>+K26*115.5</f>
        <v>61023.270000000004</v>
      </c>
      <c r="M26" s="67"/>
      <c r="N26" s="17"/>
      <c r="O26" s="17"/>
      <c r="P26" s="17"/>
      <c r="Q26" s="17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11" t="s">
        <v>295</v>
      </c>
      <c r="B27" s="11" t="s">
        <v>43</v>
      </c>
      <c r="C27" s="12"/>
      <c r="D27" s="12"/>
      <c r="E27" s="13"/>
      <c r="F27" s="11" t="s">
        <v>46</v>
      </c>
      <c r="G27" s="14" t="s">
        <v>102</v>
      </c>
      <c r="H27" s="31">
        <v>23</v>
      </c>
      <c r="I27" s="36" t="s">
        <v>296</v>
      </c>
      <c r="J27" s="90" t="s">
        <v>118</v>
      </c>
      <c r="K27" s="39">
        <v>1360.87</v>
      </c>
      <c r="L27" s="65">
        <f>+K27*176.4</f>
        <v>240057.468</v>
      </c>
      <c r="M27" s="67"/>
      <c r="N27" s="17"/>
      <c r="O27" s="17"/>
      <c r="P27" s="17"/>
      <c r="Q27" s="1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>
      <c r="A28" s="11" t="s">
        <v>297</v>
      </c>
      <c r="B28" s="11" t="s">
        <v>43</v>
      </c>
      <c r="C28" s="12"/>
      <c r="D28" s="12"/>
      <c r="E28" s="13"/>
      <c r="F28" s="11" t="s">
        <v>299</v>
      </c>
      <c r="G28" s="14" t="s">
        <v>102</v>
      </c>
      <c r="H28" s="31">
        <v>25</v>
      </c>
      <c r="I28" s="36" t="s">
        <v>300</v>
      </c>
      <c r="J28" s="90" t="s">
        <v>118</v>
      </c>
      <c r="K28" s="39">
        <v>310.37</v>
      </c>
      <c r="L28" s="65">
        <f>+K28*176.4</f>
        <v>54749.268000000004</v>
      </c>
      <c r="M28" s="67"/>
      <c r="N28" s="17"/>
      <c r="O28" s="17"/>
      <c r="P28" s="17"/>
      <c r="Q28" s="17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2.75">
      <c r="A29" s="11" t="s">
        <v>298</v>
      </c>
      <c r="B29" s="11" t="s">
        <v>43</v>
      </c>
      <c r="C29" s="12"/>
      <c r="D29" s="12"/>
      <c r="E29" s="13"/>
      <c r="F29" s="11" t="s">
        <v>299</v>
      </c>
      <c r="G29" s="14" t="s">
        <v>102</v>
      </c>
      <c r="H29" s="31">
        <v>25</v>
      </c>
      <c r="I29" s="36" t="s">
        <v>301</v>
      </c>
      <c r="J29" s="90" t="s">
        <v>118</v>
      </c>
      <c r="K29" s="39">
        <v>651.9</v>
      </c>
      <c r="L29" s="65">
        <f>+K29*176.4</f>
        <v>114995.16</v>
      </c>
      <c r="M29" s="67"/>
      <c r="N29" s="17"/>
      <c r="O29" s="17"/>
      <c r="P29" s="17"/>
      <c r="Q29" s="1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4">
      <c r="A30" s="11" t="s">
        <v>8</v>
      </c>
      <c r="B30" s="11" t="s">
        <v>48</v>
      </c>
      <c r="C30" s="12">
        <v>800000</v>
      </c>
      <c r="D30" s="12">
        <v>53400000</v>
      </c>
      <c r="E30" s="13">
        <f>C30/D30</f>
        <v>0.0149812734082397</v>
      </c>
      <c r="F30" s="11" t="s">
        <v>49</v>
      </c>
      <c r="G30" s="14" t="s">
        <v>102</v>
      </c>
      <c r="H30" s="31">
        <v>11</v>
      </c>
      <c r="I30" s="36" t="s">
        <v>50</v>
      </c>
      <c r="J30" s="90" t="s">
        <v>118</v>
      </c>
      <c r="K30" s="40">
        <v>92.19</v>
      </c>
      <c r="L30" s="65">
        <f>+K30*176.4</f>
        <v>16262.316</v>
      </c>
      <c r="M30" s="67"/>
      <c r="N30" s="17"/>
      <c r="O30" s="17"/>
      <c r="P30" s="17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25.5" customHeight="1">
      <c r="A31" s="11" t="s">
        <v>45</v>
      </c>
      <c r="B31" s="11" t="s">
        <v>51</v>
      </c>
      <c r="C31" s="12"/>
      <c r="D31" s="12"/>
      <c r="E31" s="13"/>
      <c r="F31" s="11" t="s">
        <v>52</v>
      </c>
      <c r="G31" s="14" t="s">
        <v>102</v>
      </c>
      <c r="H31" s="14">
        <v>35</v>
      </c>
      <c r="I31" s="34">
        <v>1986</v>
      </c>
      <c r="J31" s="90" t="s">
        <v>118</v>
      </c>
      <c r="K31" s="40">
        <v>19366.44</v>
      </c>
      <c r="L31" s="65">
        <f>+K31*176.4</f>
        <v>3416240.016</v>
      </c>
      <c r="M31" s="68"/>
      <c r="N31" s="17"/>
      <c r="O31" s="17"/>
      <c r="P31" s="17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>
      <c r="A32" s="11" t="s">
        <v>53</v>
      </c>
      <c r="B32" s="11" t="s">
        <v>54</v>
      </c>
      <c r="C32" s="12">
        <v>800000</v>
      </c>
      <c r="D32" s="12">
        <v>53400000</v>
      </c>
      <c r="E32" s="13">
        <f aca="true" t="shared" si="1" ref="E32:E40">C32/D32</f>
        <v>0.0149812734082397</v>
      </c>
      <c r="F32" s="11" t="s">
        <v>55</v>
      </c>
      <c r="G32" s="14" t="s">
        <v>102</v>
      </c>
      <c r="H32" s="31">
        <v>15</v>
      </c>
      <c r="I32" s="36">
        <v>969</v>
      </c>
      <c r="J32" s="90" t="s">
        <v>118</v>
      </c>
      <c r="K32" s="39">
        <v>1805.02</v>
      </c>
      <c r="L32" s="65">
        <f aca="true" t="shared" si="2" ref="L32:L37">+K32*176.4</f>
        <v>318405.528</v>
      </c>
      <c r="M32" s="67"/>
      <c r="N32" s="17"/>
      <c r="O32" s="17"/>
      <c r="P32" s="17"/>
      <c r="Q32" s="1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2.75">
      <c r="A33" s="11" t="s">
        <v>302</v>
      </c>
      <c r="B33" s="11" t="s">
        <v>56</v>
      </c>
      <c r="C33" s="12">
        <v>800000</v>
      </c>
      <c r="D33" s="12">
        <v>53400000</v>
      </c>
      <c r="E33" s="13">
        <f t="shared" si="1"/>
        <v>0.0149812734082397</v>
      </c>
      <c r="F33" s="11" t="s">
        <v>57</v>
      </c>
      <c r="G33" s="14" t="s">
        <v>102</v>
      </c>
      <c r="H33" s="31">
        <v>43</v>
      </c>
      <c r="I33" s="36">
        <v>1535</v>
      </c>
      <c r="J33" s="90" t="s">
        <v>118</v>
      </c>
      <c r="K33" s="39">
        <v>412.68</v>
      </c>
      <c r="L33" s="65">
        <f t="shared" si="2"/>
        <v>72796.75200000001</v>
      </c>
      <c r="M33" s="67"/>
      <c r="N33" s="17"/>
      <c r="O33" s="17"/>
      <c r="P33" s="17"/>
      <c r="Q33" s="17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.75">
      <c r="A34" s="11" t="s">
        <v>19</v>
      </c>
      <c r="B34" s="11" t="s">
        <v>58</v>
      </c>
      <c r="C34" s="12">
        <v>800000</v>
      </c>
      <c r="D34" s="12">
        <v>53400000</v>
      </c>
      <c r="E34" s="13">
        <f t="shared" si="1"/>
        <v>0.0149812734082397</v>
      </c>
      <c r="F34" s="11" t="s">
        <v>59</v>
      </c>
      <c r="G34" s="14" t="s">
        <v>102</v>
      </c>
      <c r="H34" s="31">
        <v>19</v>
      </c>
      <c r="I34" s="36">
        <v>1482</v>
      </c>
      <c r="J34" s="53" t="s">
        <v>124</v>
      </c>
      <c r="K34" s="39">
        <v>1429.73</v>
      </c>
      <c r="L34" s="65">
        <f t="shared" si="2"/>
        <v>252204.372</v>
      </c>
      <c r="M34" s="67"/>
      <c r="N34" s="17"/>
      <c r="O34" s="17"/>
      <c r="P34" s="17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2.75" customHeight="1">
      <c r="A35" s="11" t="s">
        <v>8</v>
      </c>
      <c r="B35" s="11" t="s">
        <v>60</v>
      </c>
      <c r="C35" s="12">
        <v>800000</v>
      </c>
      <c r="D35" s="12">
        <v>53400000</v>
      </c>
      <c r="E35" s="13">
        <f t="shared" si="1"/>
        <v>0.0149812734082397</v>
      </c>
      <c r="F35" s="11" t="s">
        <v>61</v>
      </c>
      <c r="G35" s="14" t="s">
        <v>102</v>
      </c>
      <c r="H35" s="31">
        <v>16</v>
      </c>
      <c r="I35" s="36" t="s">
        <v>292</v>
      </c>
      <c r="J35" s="53" t="s">
        <v>118</v>
      </c>
      <c r="K35" s="39">
        <v>528.34</v>
      </c>
      <c r="L35" s="65">
        <f t="shared" si="2"/>
        <v>93199.176</v>
      </c>
      <c r="M35" s="67"/>
      <c r="N35" s="17"/>
      <c r="O35" s="17"/>
      <c r="P35" s="17"/>
      <c r="Q35" s="17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11" t="s">
        <v>62</v>
      </c>
      <c r="B36" s="11" t="s">
        <v>63</v>
      </c>
      <c r="C36" s="12">
        <v>800000</v>
      </c>
      <c r="D36" s="12">
        <v>53400000</v>
      </c>
      <c r="E36" s="13">
        <f t="shared" si="1"/>
        <v>0.0149812734082397</v>
      </c>
      <c r="F36" s="11" t="s">
        <v>64</v>
      </c>
      <c r="G36" s="14" t="s">
        <v>102</v>
      </c>
      <c r="H36" s="31">
        <v>26</v>
      </c>
      <c r="I36" s="36">
        <v>384</v>
      </c>
      <c r="J36" s="53" t="s">
        <v>118</v>
      </c>
      <c r="K36" s="39">
        <v>756.66</v>
      </c>
      <c r="L36" s="65">
        <f t="shared" si="2"/>
        <v>133474.824</v>
      </c>
      <c r="M36" s="67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23.25" customHeight="1">
      <c r="A37" s="11" t="s">
        <v>30</v>
      </c>
      <c r="B37" s="11" t="s">
        <v>63</v>
      </c>
      <c r="C37" s="12">
        <v>800000</v>
      </c>
      <c r="D37" s="12">
        <v>53400000</v>
      </c>
      <c r="E37" s="13">
        <f t="shared" si="1"/>
        <v>0.0149812734082397</v>
      </c>
      <c r="F37" s="11" t="s">
        <v>64</v>
      </c>
      <c r="G37" s="14" t="s">
        <v>102</v>
      </c>
      <c r="H37" s="31">
        <v>26</v>
      </c>
      <c r="I37" s="36">
        <v>385</v>
      </c>
      <c r="J37" s="53" t="s">
        <v>118</v>
      </c>
      <c r="K37" s="39">
        <v>420.29</v>
      </c>
      <c r="L37" s="65">
        <f t="shared" si="2"/>
        <v>74139.156</v>
      </c>
      <c r="M37" s="67"/>
      <c r="N37" s="17"/>
      <c r="O37" s="17"/>
      <c r="P37" s="17"/>
      <c r="Q37" s="17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1" customHeight="1">
      <c r="A38" s="11" t="s">
        <v>65</v>
      </c>
      <c r="B38" s="11" t="s">
        <v>63</v>
      </c>
      <c r="C38" s="12">
        <v>800000</v>
      </c>
      <c r="D38" s="12">
        <v>53400000</v>
      </c>
      <c r="E38" s="13">
        <f t="shared" si="1"/>
        <v>0.0149812734082397</v>
      </c>
      <c r="F38" s="11" t="s">
        <v>66</v>
      </c>
      <c r="G38" s="14" t="s">
        <v>102</v>
      </c>
      <c r="H38" s="31">
        <v>31</v>
      </c>
      <c r="I38" s="36" t="s">
        <v>303</v>
      </c>
      <c r="J38" s="53" t="s">
        <v>118</v>
      </c>
      <c r="K38" s="40">
        <v>199.4</v>
      </c>
      <c r="L38" s="65">
        <f aca="true" t="shared" si="3" ref="L38:L46">+K38*176.4</f>
        <v>35174.16</v>
      </c>
      <c r="M38" s="67"/>
      <c r="N38" s="17"/>
      <c r="O38" s="17"/>
      <c r="P38" s="17"/>
      <c r="Q38" s="17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48.75" customHeight="1">
      <c r="A39" s="11" t="s">
        <v>8</v>
      </c>
      <c r="B39" s="11" t="s">
        <v>67</v>
      </c>
      <c r="C39" s="12">
        <v>800000</v>
      </c>
      <c r="D39" s="12">
        <v>53400000</v>
      </c>
      <c r="E39" s="13">
        <f t="shared" si="1"/>
        <v>0.0149812734082397</v>
      </c>
      <c r="F39" s="11" t="s">
        <v>68</v>
      </c>
      <c r="G39" s="14" t="s">
        <v>102</v>
      </c>
      <c r="H39" s="31">
        <v>45</v>
      </c>
      <c r="I39" s="36" t="s">
        <v>112</v>
      </c>
      <c r="J39" s="53" t="s">
        <v>135</v>
      </c>
      <c r="K39" s="40">
        <f>246.91+247.9</f>
        <v>494.81</v>
      </c>
      <c r="L39" s="65">
        <f t="shared" si="3"/>
        <v>87284.484</v>
      </c>
      <c r="M39" s="67"/>
      <c r="N39" s="17"/>
      <c r="O39" s="17"/>
      <c r="P39" s="17"/>
      <c r="Q39" s="17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11" t="s">
        <v>8</v>
      </c>
      <c r="B40" s="11" t="s">
        <v>69</v>
      </c>
      <c r="C40" s="12">
        <v>800000</v>
      </c>
      <c r="D40" s="12">
        <v>53400000</v>
      </c>
      <c r="E40" s="13">
        <f t="shared" si="1"/>
        <v>0.0149812734082397</v>
      </c>
      <c r="F40" s="11" t="s">
        <v>70</v>
      </c>
      <c r="G40" s="14" t="s">
        <v>102</v>
      </c>
      <c r="H40" s="31">
        <v>18</v>
      </c>
      <c r="I40" s="35">
        <v>982</v>
      </c>
      <c r="J40" s="53" t="s">
        <v>118</v>
      </c>
      <c r="K40" s="39">
        <v>996.7</v>
      </c>
      <c r="L40" s="65">
        <f t="shared" si="3"/>
        <v>175817.88</v>
      </c>
      <c r="M40" s="67"/>
      <c r="N40" s="17"/>
      <c r="O40" s="17"/>
      <c r="P40" s="17"/>
      <c r="Q40" s="17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34.5" customHeight="1">
      <c r="A41" s="11" t="s">
        <v>71</v>
      </c>
      <c r="B41" s="11" t="s">
        <v>72</v>
      </c>
      <c r="C41" s="12"/>
      <c r="D41" s="12"/>
      <c r="E41" s="13"/>
      <c r="F41" s="11" t="s">
        <v>73</v>
      </c>
      <c r="G41" s="14" t="s">
        <v>102</v>
      </c>
      <c r="H41" s="31">
        <v>68</v>
      </c>
      <c r="I41" s="36" t="s">
        <v>74</v>
      </c>
      <c r="J41" s="53"/>
      <c r="K41" s="39">
        <f>2602.94+1112.45+8641.6</f>
        <v>12356.990000000002</v>
      </c>
      <c r="L41" s="91">
        <f t="shared" si="3"/>
        <v>2179773.0360000003</v>
      </c>
      <c r="M41" s="67"/>
      <c r="N41" s="17"/>
      <c r="O41" s="17"/>
      <c r="P41" s="17"/>
      <c r="Q41" s="17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5.75" customHeight="1">
      <c r="A42" s="197" t="s">
        <v>75</v>
      </c>
      <c r="B42" s="197" t="s">
        <v>72</v>
      </c>
      <c r="C42" s="12"/>
      <c r="D42" s="12"/>
      <c r="E42" s="13"/>
      <c r="F42" s="197" t="s">
        <v>76</v>
      </c>
      <c r="G42" s="199" t="s">
        <v>102</v>
      </c>
      <c r="H42" s="202">
        <v>48</v>
      </c>
      <c r="I42" s="36" t="s">
        <v>137</v>
      </c>
      <c r="J42" s="53" t="s">
        <v>118</v>
      </c>
      <c r="K42" s="39">
        <f>26198.55</f>
        <v>26198.55</v>
      </c>
      <c r="L42" s="65">
        <f t="shared" si="3"/>
        <v>4621424.22</v>
      </c>
      <c r="M42" s="67"/>
      <c r="N42" s="17"/>
      <c r="O42" s="17"/>
      <c r="P42" s="17"/>
      <c r="Q42" s="17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 customHeight="1">
      <c r="A43" s="205"/>
      <c r="B43" s="205"/>
      <c r="C43" s="12"/>
      <c r="D43" s="12"/>
      <c r="E43" s="13"/>
      <c r="F43" s="205"/>
      <c r="G43" s="206"/>
      <c r="H43" s="210"/>
      <c r="I43" s="36" t="s">
        <v>138</v>
      </c>
      <c r="J43" s="53" t="s">
        <v>119</v>
      </c>
      <c r="K43" s="39">
        <v>202.45</v>
      </c>
      <c r="L43" s="55">
        <f>+K43*115.5</f>
        <v>23382.975</v>
      </c>
      <c r="M43" s="67"/>
      <c r="N43" s="17"/>
      <c r="O43" s="17"/>
      <c r="P43" s="17"/>
      <c r="Q43" s="1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23.25" customHeight="1">
      <c r="A44" s="11" t="s">
        <v>77</v>
      </c>
      <c r="B44" s="11" t="s">
        <v>72</v>
      </c>
      <c r="C44" s="12"/>
      <c r="D44" s="12"/>
      <c r="E44" s="13"/>
      <c r="F44" s="11" t="s">
        <v>78</v>
      </c>
      <c r="G44" s="14" t="s">
        <v>102</v>
      </c>
      <c r="H44" s="31">
        <v>29</v>
      </c>
      <c r="I44" s="36" t="s">
        <v>139</v>
      </c>
      <c r="J44" s="53" t="s">
        <v>124</v>
      </c>
      <c r="K44" s="39">
        <v>14202.54</v>
      </c>
      <c r="L44" s="65">
        <f t="shared" si="3"/>
        <v>2505328.0560000003</v>
      </c>
      <c r="M44" s="67"/>
      <c r="N44" s="17"/>
      <c r="O44" s="17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33" customHeight="1">
      <c r="A45" s="11" t="s">
        <v>108</v>
      </c>
      <c r="B45" s="11" t="s">
        <v>72</v>
      </c>
      <c r="C45" s="11"/>
      <c r="D45" s="11"/>
      <c r="E45" s="11"/>
      <c r="F45" s="11" t="s">
        <v>81</v>
      </c>
      <c r="G45" s="14" t="s">
        <v>102</v>
      </c>
      <c r="H45" s="37"/>
      <c r="I45" s="11" t="s">
        <v>109</v>
      </c>
      <c r="J45" s="53"/>
      <c r="K45" s="39">
        <v>45862.22</v>
      </c>
      <c r="L45" s="65">
        <f t="shared" si="3"/>
        <v>8090095.608</v>
      </c>
      <c r="M45" s="67"/>
      <c r="N45" s="17"/>
      <c r="O45" s="17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8" customHeight="1">
      <c r="A46" s="197" t="s">
        <v>79</v>
      </c>
      <c r="B46" s="197" t="s">
        <v>72</v>
      </c>
      <c r="C46" s="12"/>
      <c r="D46" s="12"/>
      <c r="E46" s="13"/>
      <c r="F46" s="199" t="s">
        <v>80</v>
      </c>
      <c r="G46" s="181" t="s">
        <v>102</v>
      </c>
      <c r="H46" s="211">
        <v>29</v>
      </c>
      <c r="I46" s="56" t="s">
        <v>140</v>
      </c>
      <c r="J46" s="53" t="s">
        <v>142</v>
      </c>
      <c r="K46" s="39">
        <f>4118.74</f>
        <v>4118.74</v>
      </c>
      <c r="L46" s="65">
        <f t="shared" si="3"/>
        <v>726545.736</v>
      </c>
      <c r="M46" s="200">
        <f>+L46+L47</f>
        <v>739664.856</v>
      </c>
      <c r="N46" s="17"/>
      <c r="O46" s="17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6.5" customHeight="1">
      <c r="A47" s="205"/>
      <c r="B47" s="205"/>
      <c r="C47" s="12"/>
      <c r="D47" s="12"/>
      <c r="E47" s="13"/>
      <c r="F47" s="206"/>
      <c r="G47" s="207"/>
      <c r="H47" s="211"/>
      <c r="I47" s="56" t="s">
        <v>141</v>
      </c>
      <c r="J47" s="53" t="s">
        <v>143</v>
      </c>
      <c r="K47" s="39">
        <v>104.12</v>
      </c>
      <c r="L47" s="55">
        <f>+K47*126</f>
        <v>13119.12</v>
      </c>
      <c r="M47" s="201"/>
      <c r="N47" s="17"/>
      <c r="O47" s="17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 customHeight="1">
      <c r="A48" s="11" t="s">
        <v>82</v>
      </c>
      <c r="B48" s="11" t="s">
        <v>72</v>
      </c>
      <c r="C48" s="12"/>
      <c r="D48" s="12"/>
      <c r="E48" s="13"/>
      <c r="F48" s="11" t="s">
        <v>83</v>
      </c>
      <c r="G48" s="14" t="s">
        <v>102</v>
      </c>
      <c r="H48" s="32">
        <v>47</v>
      </c>
      <c r="I48" s="36" t="s">
        <v>84</v>
      </c>
      <c r="J48" s="53" t="s">
        <v>124</v>
      </c>
      <c r="K48" s="39">
        <v>3700.41</v>
      </c>
      <c r="L48" s="65">
        <f>+K48*176.4</f>
        <v>652752.324</v>
      </c>
      <c r="M48" s="67"/>
      <c r="N48" s="17"/>
      <c r="O48" s="17"/>
      <c r="P48" s="17"/>
      <c r="Q48" s="17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29.25" customHeight="1">
      <c r="A49" s="11" t="s">
        <v>85</v>
      </c>
      <c r="B49" s="11" t="s">
        <v>72</v>
      </c>
      <c r="C49" s="12"/>
      <c r="D49" s="12"/>
      <c r="E49" s="13"/>
      <c r="F49" s="11" t="s">
        <v>78</v>
      </c>
      <c r="G49" s="14" t="s">
        <v>102</v>
      </c>
      <c r="H49" s="31">
        <v>29</v>
      </c>
      <c r="I49" s="35">
        <v>4220</v>
      </c>
      <c r="J49" s="53" t="s">
        <v>117</v>
      </c>
      <c r="K49" s="39">
        <v>4671.24</v>
      </c>
      <c r="L49" s="65">
        <f>+K49*176.4</f>
        <v>824006.736</v>
      </c>
      <c r="M49" s="67"/>
      <c r="N49" s="17"/>
      <c r="O49" s="17"/>
      <c r="P49" s="17"/>
      <c r="Q49" s="17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1" t="s">
        <v>8</v>
      </c>
      <c r="B50" s="11" t="s">
        <v>87</v>
      </c>
      <c r="C50" s="12">
        <v>800000</v>
      </c>
      <c r="D50" s="12">
        <v>53400000</v>
      </c>
      <c r="E50" s="13">
        <f>C50/D50</f>
        <v>0.0149812734082397</v>
      </c>
      <c r="F50" s="11" t="s">
        <v>88</v>
      </c>
      <c r="G50" s="14" t="s">
        <v>102</v>
      </c>
      <c r="H50" s="31">
        <v>29</v>
      </c>
      <c r="I50" s="35">
        <v>1444</v>
      </c>
      <c r="J50" s="53" t="s">
        <v>118</v>
      </c>
      <c r="K50" s="39">
        <v>514.49</v>
      </c>
      <c r="L50" s="65">
        <f>+K50*176.4</f>
        <v>90756.03600000001</v>
      </c>
      <c r="M50" s="67"/>
      <c r="N50" s="17"/>
      <c r="O50" s="17"/>
      <c r="P50" s="17"/>
      <c r="Q50" s="17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25.5">
      <c r="A51" s="11" t="s">
        <v>89</v>
      </c>
      <c r="B51" s="92" t="s">
        <v>86</v>
      </c>
      <c r="C51" s="12"/>
      <c r="D51" s="12"/>
      <c r="E51" s="13"/>
      <c r="F51" s="11" t="s">
        <v>90</v>
      </c>
      <c r="G51" s="14" t="s">
        <v>102</v>
      </c>
      <c r="H51" s="31">
        <v>21</v>
      </c>
      <c r="I51" s="35" t="s">
        <v>305</v>
      </c>
      <c r="J51" s="53" t="s">
        <v>118</v>
      </c>
      <c r="K51" s="39">
        <v>3976.72</v>
      </c>
      <c r="L51" s="65">
        <f>+K51*176.4</f>
        <v>701493.4079999999</v>
      </c>
      <c r="M51" s="67"/>
      <c r="N51" s="17"/>
      <c r="O51" s="17"/>
      <c r="P51" s="17"/>
      <c r="Q51" s="17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5.5">
      <c r="A52" s="11" t="s">
        <v>89</v>
      </c>
      <c r="B52" s="92" t="s">
        <v>86</v>
      </c>
      <c r="C52" s="12">
        <v>800000</v>
      </c>
      <c r="D52" s="12">
        <v>53400000</v>
      </c>
      <c r="E52" s="13">
        <f>C52/D52</f>
        <v>0.0149812734082397</v>
      </c>
      <c r="F52" s="11" t="s">
        <v>90</v>
      </c>
      <c r="G52" s="14" t="s">
        <v>102</v>
      </c>
      <c r="H52" s="31">
        <v>21</v>
      </c>
      <c r="I52" s="35">
        <v>1677</v>
      </c>
      <c r="J52" s="53" t="s">
        <v>123</v>
      </c>
      <c r="K52" s="39">
        <v>826</v>
      </c>
      <c r="L52" s="65">
        <f>+K52*63</f>
        <v>52038</v>
      </c>
      <c r="M52" s="67"/>
      <c r="N52" s="17"/>
      <c r="O52" s="17"/>
      <c r="P52" s="17"/>
      <c r="Q52" s="17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5.5" customHeight="1">
      <c r="A53" s="37" t="s">
        <v>105</v>
      </c>
      <c r="B53" s="93" t="s">
        <v>86</v>
      </c>
      <c r="C53" s="81"/>
      <c r="D53" s="81"/>
      <c r="E53" s="82"/>
      <c r="F53" s="37" t="s">
        <v>10</v>
      </c>
      <c r="G53" s="33" t="s">
        <v>102</v>
      </c>
      <c r="H53" s="33">
        <v>19</v>
      </c>
      <c r="I53" s="77" t="s">
        <v>106</v>
      </c>
      <c r="J53" s="78" t="s">
        <v>148</v>
      </c>
      <c r="K53" s="44">
        <f>135.64+688.18</f>
        <v>823.8199999999999</v>
      </c>
      <c r="L53" s="65">
        <f>+K53*126</f>
        <v>103801.31999999999</v>
      </c>
      <c r="M53" s="67"/>
      <c r="N53" s="17"/>
      <c r="O53" s="17"/>
      <c r="P53" s="17"/>
      <c r="Q53" s="17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6.5" customHeight="1">
      <c r="A54" s="135" t="s">
        <v>91</v>
      </c>
      <c r="B54" s="136" t="s">
        <v>86</v>
      </c>
      <c r="C54" s="85"/>
      <c r="D54" s="85"/>
      <c r="E54" s="69"/>
      <c r="F54" s="135" t="s">
        <v>92</v>
      </c>
      <c r="G54" s="135" t="s">
        <v>102</v>
      </c>
      <c r="H54" s="57">
        <v>21</v>
      </c>
      <c r="I54" s="53" t="s">
        <v>304</v>
      </c>
      <c r="J54" s="53" t="s">
        <v>118</v>
      </c>
      <c r="K54" s="39">
        <v>571.2</v>
      </c>
      <c r="L54" s="76">
        <f>+K54*176.4</f>
        <v>100759.68000000001</v>
      </c>
      <c r="M54" s="74"/>
      <c r="N54" s="17"/>
      <c r="O54" s="17"/>
      <c r="P54" s="17"/>
      <c r="Q54" s="17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13" ht="24">
      <c r="A55" s="132" t="s">
        <v>8</v>
      </c>
      <c r="B55" s="132" t="s">
        <v>93</v>
      </c>
      <c r="C55" s="79">
        <v>800000</v>
      </c>
      <c r="D55" s="8">
        <v>53400000</v>
      </c>
      <c r="E55" s="9">
        <f>C55/D55</f>
        <v>0.0149812734082397</v>
      </c>
      <c r="F55" s="132" t="s">
        <v>46</v>
      </c>
      <c r="G55" s="131" t="s">
        <v>102</v>
      </c>
      <c r="H55" s="131">
        <v>7</v>
      </c>
      <c r="I55" s="70" t="s">
        <v>104</v>
      </c>
      <c r="J55" s="90" t="s">
        <v>134</v>
      </c>
      <c r="K55" s="39">
        <v>232.41</v>
      </c>
      <c r="L55" s="76">
        <f>+K55*126</f>
        <v>29283.66</v>
      </c>
      <c r="M55" s="67"/>
    </row>
    <row r="56" spans="1:28" ht="25.5">
      <c r="A56" s="63" t="s">
        <v>8</v>
      </c>
      <c r="B56" s="63" t="s">
        <v>94</v>
      </c>
      <c r="C56" s="75">
        <v>800000</v>
      </c>
      <c r="D56" s="12">
        <v>53400000</v>
      </c>
      <c r="E56" s="13">
        <f>C56/D56</f>
        <v>0.0149812734082397</v>
      </c>
      <c r="F56" s="63" t="s">
        <v>95</v>
      </c>
      <c r="G56" s="57" t="s">
        <v>102</v>
      </c>
      <c r="H56" s="57">
        <v>4</v>
      </c>
      <c r="I56" s="35">
        <v>1097</v>
      </c>
      <c r="J56" s="53" t="s">
        <v>118</v>
      </c>
      <c r="K56" s="39">
        <v>223.88</v>
      </c>
      <c r="L56" s="76">
        <f aca="true" t="shared" si="4" ref="L56:L62">+K56*176.4</f>
        <v>39492.432</v>
      </c>
      <c r="M56" s="67"/>
      <c r="N56" s="17"/>
      <c r="O56" s="17"/>
      <c r="P56" s="17"/>
      <c r="Q56" s="17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24">
      <c r="A57" s="63" t="s">
        <v>8</v>
      </c>
      <c r="B57" s="63" t="s">
        <v>96</v>
      </c>
      <c r="C57" s="75">
        <v>800000</v>
      </c>
      <c r="D57" s="12">
        <v>53400000</v>
      </c>
      <c r="E57" s="13">
        <f>C57/D57</f>
        <v>0.0149812734082397</v>
      </c>
      <c r="F57" s="63" t="s">
        <v>97</v>
      </c>
      <c r="G57" s="57" t="s">
        <v>102</v>
      </c>
      <c r="H57" s="57">
        <v>72</v>
      </c>
      <c r="I57" s="38" t="s">
        <v>144</v>
      </c>
      <c r="J57" s="54" t="s">
        <v>118</v>
      </c>
      <c r="K57" s="39">
        <v>762.39</v>
      </c>
      <c r="L57" s="76">
        <f t="shared" si="4"/>
        <v>134485.596</v>
      </c>
      <c r="M57" s="67"/>
      <c r="N57" s="17"/>
      <c r="O57" s="17"/>
      <c r="P57" s="17"/>
      <c r="Q57" s="17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7" t="s">
        <v>8</v>
      </c>
      <c r="B58" s="7" t="s">
        <v>98</v>
      </c>
      <c r="C58" s="12">
        <v>800000</v>
      </c>
      <c r="D58" s="12">
        <v>53400000</v>
      </c>
      <c r="E58" s="13">
        <f>C58/D58</f>
        <v>0.0149812734082397</v>
      </c>
      <c r="F58" s="7" t="s">
        <v>99</v>
      </c>
      <c r="G58" s="10" t="s">
        <v>102</v>
      </c>
      <c r="H58" s="32">
        <v>24</v>
      </c>
      <c r="I58" s="58" t="s">
        <v>306</v>
      </c>
      <c r="J58" s="80" t="s">
        <v>118</v>
      </c>
      <c r="K58" s="39">
        <v>1662.01</v>
      </c>
      <c r="L58" s="65">
        <f t="shared" si="4"/>
        <v>293178.564</v>
      </c>
      <c r="M58" s="67"/>
      <c r="N58" s="17"/>
      <c r="O58" s="17"/>
      <c r="P58" s="17"/>
      <c r="Q58" s="17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63" t="s">
        <v>101</v>
      </c>
      <c r="B59" s="37" t="s">
        <v>100</v>
      </c>
      <c r="C59" s="81"/>
      <c r="D59" s="81"/>
      <c r="E59" s="82"/>
      <c r="F59" s="37" t="s">
        <v>17</v>
      </c>
      <c r="G59" s="33" t="s">
        <v>102</v>
      </c>
      <c r="H59" s="60">
        <v>55</v>
      </c>
      <c r="I59" s="83">
        <v>119</v>
      </c>
      <c r="J59" s="78" t="s">
        <v>118</v>
      </c>
      <c r="K59" s="39">
        <v>3718.5</v>
      </c>
      <c r="L59" s="84">
        <f t="shared" si="4"/>
        <v>655943.4</v>
      </c>
      <c r="M59" s="71"/>
      <c r="N59" s="17"/>
      <c r="O59" s="17"/>
      <c r="P59" s="17"/>
      <c r="Q59" s="17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7" t="s">
        <v>8</v>
      </c>
      <c r="B60" s="63" t="s">
        <v>100</v>
      </c>
      <c r="C60" s="85"/>
      <c r="D60" s="85"/>
      <c r="E60" s="69"/>
      <c r="F60" s="63" t="s">
        <v>17</v>
      </c>
      <c r="G60" s="57" t="s">
        <v>102</v>
      </c>
      <c r="H60" s="57">
        <v>54</v>
      </c>
      <c r="I60" s="36" t="s">
        <v>167</v>
      </c>
      <c r="J60" s="53" t="s">
        <v>118</v>
      </c>
      <c r="K60" s="39">
        <v>650.12</v>
      </c>
      <c r="L60" s="55">
        <f t="shared" si="4"/>
        <v>114681.168</v>
      </c>
      <c r="M60" s="67"/>
      <c r="N60" s="17"/>
      <c r="O60" s="17"/>
      <c r="P60" s="17"/>
      <c r="Q60" s="17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63" t="s">
        <v>147</v>
      </c>
      <c r="B61" s="63" t="s">
        <v>100</v>
      </c>
      <c r="C61" s="85"/>
      <c r="D61" s="85"/>
      <c r="E61" s="69"/>
      <c r="F61" s="63" t="s">
        <v>307</v>
      </c>
      <c r="G61" s="57" t="s">
        <v>102</v>
      </c>
      <c r="H61" s="57">
        <v>55</v>
      </c>
      <c r="I61" s="36" t="s">
        <v>308</v>
      </c>
      <c r="J61" s="53" t="s">
        <v>118</v>
      </c>
      <c r="K61" s="39">
        <v>2054.47</v>
      </c>
      <c r="L61" s="55">
        <f t="shared" si="4"/>
        <v>362408.508</v>
      </c>
      <c r="M61" s="67"/>
      <c r="N61" s="17"/>
      <c r="O61" s="17"/>
      <c r="P61" s="17"/>
      <c r="Q61" s="17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63" t="s">
        <v>147</v>
      </c>
      <c r="B62" s="63" t="s">
        <v>100</v>
      </c>
      <c r="C62" s="85"/>
      <c r="D62" s="85"/>
      <c r="E62" s="69"/>
      <c r="F62" s="63" t="s">
        <v>307</v>
      </c>
      <c r="G62" s="57" t="s">
        <v>102</v>
      </c>
      <c r="H62" s="57">
        <v>55</v>
      </c>
      <c r="I62" s="36" t="s">
        <v>309</v>
      </c>
      <c r="J62" s="53" t="s">
        <v>310</v>
      </c>
      <c r="K62" s="39"/>
      <c r="L62" s="55">
        <f t="shared" si="4"/>
        <v>0</v>
      </c>
      <c r="M62" s="68"/>
      <c r="N62" s="17"/>
      <c r="O62" s="17"/>
      <c r="P62" s="17"/>
      <c r="Q62" s="17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25.5">
      <c r="A63" s="11" t="s">
        <v>149</v>
      </c>
      <c r="B63" s="11" t="s">
        <v>150</v>
      </c>
      <c r="C63" s="12"/>
      <c r="D63" s="12"/>
      <c r="E63" s="13"/>
      <c r="F63" s="11" t="s">
        <v>151</v>
      </c>
      <c r="G63" s="14" t="s">
        <v>102</v>
      </c>
      <c r="H63" s="31">
        <v>24</v>
      </c>
      <c r="I63" s="36" t="s">
        <v>152</v>
      </c>
      <c r="J63" s="53" t="s">
        <v>118</v>
      </c>
      <c r="K63" s="39">
        <v>575.38</v>
      </c>
      <c r="L63" s="65">
        <v>101497.03</v>
      </c>
      <c r="M63" s="67"/>
      <c r="N63" s="17"/>
      <c r="O63" s="17"/>
      <c r="P63" s="17"/>
      <c r="Q63" s="17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1" t="s">
        <v>149</v>
      </c>
      <c r="B64" s="11" t="s">
        <v>153</v>
      </c>
      <c r="C64" s="12"/>
      <c r="D64" s="12"/>
      <c r="E64" s="13"/>
      <c r="F64" s="11" t="s">
        <v>154</v>
      </c>
      <c r="G64" s="14" t="s">
        <v>102</v>
      </c>
      <c r="H64" s="14">
        <v>20</v>
      </c>
      <c r="I64" s="86" t="s">
        <v>155</v>
      </c>
      <c r="J64" s="57" t="s">
        <v>118</v>
      </c>
      <c r="K64" s="39">
        <v>249.09</v>
      </c>
      <c r="L64" s="87">
        <v>43939.48</v>
      </c>
      <c r="M64" s="88" t="s">
        <v>156</v>
      </c>
      <c r="N64" s="17"/>
      <c r="O64" s="17"/>
      <c r="P64" s="17"/>
      <c r="Q64" s="17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 customHeight="1">
      <c r="A65" s="11" t="s">
        <v>149</v>
      </c>
      <c r="B65" s="11" t="s">
        <v>157</v>
      </c>
      <c r="C65" s="12"/>
      <c r="D65" s="12"/>
      <c r="E65" s="13"/>
      <c r="F65" s="11" t="s">
        <v>158</v>
      </c>
      <c r="G65" s="14" t="s">
        <v>102</v>
      </c>
      <c r="H65" s="31">
        <v>51</v>
      </c>
      <c r="I65" s="36" t="s">
        <v>159</v>
      </c>
      <c r="J65" s="53" t="s">
        <v>118</v>
      </c>
      <c r="K65" s="39">
        <v>540.83</v>
      </c>
      <c r="L65" s="65">
        <v>95402.41</v>
      </c>
      <c r="M65" s="67"/>
      <c r="N65" s="17"/>
      <c r="O65" s="17"/>
      <c r="P65" s="17"/>
      <c r="Q65" s="17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 customHeight="1">
      <c r="A66" s="11" t="s">
        <v>160</v>
      </c>
      <c r="B66" s="11" t="s">
        <v>161</v>
      </c>
      <c r="C66" s="12">
        <v>800000</v>
      </c>
      <c r="D66" s="12">
        <v>53400000</v>
      </c>
      <c r="E66" s="13">
        <f>C66/D66</f>
        <v>0.0149812734082397</v>
      </c>
      <c r="F66" s="11" t="s">
        <v>162</v>
      </c>
      <c r="G66" s="14" t="s">
        <v>102</v>
      </c>
      <c r="H66" s="31">
        <v>7</v>
      </c>
      <c r="I66" s="36">
        <v>1385</v>
      </c>
      <c r="J66" s="53" t="s">
        <v>118</v>
      </c>
      <c r="K66" s="39">
        <v>949.97</v>
      </c>
      <c r="L66" s="65">
        <v>167574.71</v>
      </c>
      <c r="M66" s="67"/>
      <c r="N66" s="17"/>
      <c r="O66" s="17"/>
      <c r="P66" s="17"/>
      <c r="Q66" s="17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25.5">
      <c r="A67" s="37" t="s">
        <v>149</v>
      </c>
      <c r="B67" s="37" t="s">
        <v>163</v>
      </c>
      <c r="C67" s="12"/>
      <c r="D67" s="12"/>
      <c r="E67" s="12"/>
      <c r="F67" s="37" t="s">
        <v>164</v>
      </c>
      <c r="G67" s="33" t="s">
        <v>102</v>
      </c>
      <c r="H67" s="62">
        <v>43</v>
      </c>
      <c r="I67" s="56">
        <v>1570</v>
      </c>
      <c r="J67" s="57" t="s">
        <v>118</v>
      </c>
      <c r="K67" s="39">
        <v>1243.57</v>
      </c>
      <c r="L67" s="65">
        <v>219365.75</v>
      </c>
      <c r="M67" s="72"/>
      <c r="N67" s="17"/>
      <c r="O67" s="17"/>
      <c r="P67" s="17"/>
      <c r="Q67" s="17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1" t="s">
        <v>149</v>
      </c>
      <c r="B68" s="11" t="s">
        <v>165</v>
      </c>
      <c r="C68" s="12">
        <v>800000</v>
      </c>
      <c r="D68" s="12">
        <v>53400000</v>
      </c>
      <c r="E68" s="13">
        <f>C68/D68</f>
        <v>0.0149812734082397</v>
      </c>
      <c r="F68" s="11" t="s">
        <v>166</v>
      </c>
      <c r="G68" s="14" t="s">
        <v>102</v>
      </c>
      <c r="H68" s="31">
        <v>48</v>
      </c>
      <c r="I68" s="36" t="s">
        <v>167</v>
      </c>
      <c r="J68" s="90" t="s">
        <v>118</v>
      </c>
      <c r="K68" s="39">
        <v>3316.67</v>
      </c>
      <c r="L68" s="65">
        <v>585060.59</v>
      </c>
      <c r="M68" s="67"/>
      <c r="N68" s="17"/>
      <c r="O68" s="17"/>
      <c r="P68" s="17"/>
      <c r="Q68" s="17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1" t="s">
        <v>168</v>
      </c>
      <c r="B69" s="11" t="s">
        <v>169</v>
      </c>
      <c r="C69" s="12"/>
      <c r="D69" s="12"/>
      <c r="E69" s="13"/>
      <c r="F69" s="11" t="s">
        <v>170</v>
      </c>
      <c r="G69" s="14" t="s">
        <v>102</v>
      </c>
      <c r="H69" s="31">
        <v>23</v>
      </c>
      <c r="I69" s="36" t="s">
        <v>171</v>
      </c>
      <c r="J69" s="90" t="s">
        <v>118</v>
      </c>
      <c r="K69" s="39">
        <v>81.52</v>
      </c>
      <c r="L69" s="65">
        <v>14380.13</v>
      </c>
      <c r="M69" s="67"/>
      <c r="N69" s="17"/>
      <c r="O69" s="17"/>
      <c r="P69" s="17"/>
      <c r="Q69" s="17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1" t="s">
        <v>172</v>
      </c>
      <c r="B70" s="11" t="s">
        <v>173</v>
      </c>
      <c r="C70" s="12"/>
      <c r="D70" s="12"/>
      <c r="E70" s="13"/>
      <c r="F70" s="11" t="s">
        <v>170</v>
      </c>
      <c r="G70" s="14" t="s">
        <v>102</v>
      </c>
      <c r="H70" s="31">
        <v>23</v>
      </c>
      <c r="I70" s="36" t="s">
        <v>174</v>
      </c>
      <c r="J70" s="90" t="s">
        <v>136</v>
      </c>
      <c r="K70" s="39">
        <v>387.65</v>
      </c>
      <c r="L70" s="65">
        <v>68381.46</v>
      </c>
      <c r="M70" s="67"/>
      <c r="N70" s="17"/>
      <c r="O70" s="17"/>
      <c r="P70" s="17"/>
      <c r="Q70" s="17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25.5">
      <c r="A71" s="11" t="s">
        <v>177</v>
      </c>
      <c r="B71" s="11" t="s">
        <v>176</v>
      </c>
      <c r="C71" s="12">
        <v>800000</v>
      </c>
      <c r="D71" s="12">
        <v>53400000</v>
      </c>
      <c r="E71" s="13">
        <f>C71/D71</f>
        <v>0.0149812734082397</v>
      </c>
      <c r="F71" s="11" t="s">
        <v>178</v>
      </c>
      <c r="G71" s="14" t="s">
        <v>102</v>
      </c>
      <c r="H71" s="31">
        <v>84</v>
      </c>
      <c r="I71" s="70" t="s">
        <v>179</v>
      </c>
      <c r="J71" s="90" t="s">
        <v>124</v>
      </c>
      <c r="K71" s="39">
        <v>1700.59</v>
      </c>
      <c r="L71" s="55">
        <f aca="true" t="shared" si="5" ref="L71:L78">+K71*176.4</f>
        <v>299984.076</v>
      </c>
      <c r="M71" s="67"/>
      <c r="N71" s="17"/>
      <c r="O71" s="17"/>
      <c r="P71" s="17"/>
      <c r="Q71" s="17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25.5">
      <c r="A72" s="11" t="s">
        <v>149</v>
      </c>
      <c r="B72" s="11" t="s">
        <v>176</v>
      </c>
      <c r="C72" s="12">
        <v>800000</v>
      </c>
      <c r="D72" s="12">
        <v>53400000</v>
      </c>
      <c r="E72" s="13">
        <f>C72/D72</f>
        <v>0.0149812734082397</v>
      </c>
      <c r="F72" s="11" t="s">
        <v>180</v>
      </c>
      <c r="G72" s="14" t="s">
        <v>102</v>
      </c>
      <c r="H72" s="31">
        <v>105</v>
      </c>
      <c r="I72" s="36" t="s">
        <v>181</v>
      </c>
      <c r="J72" s="90" t="s">
        <v>118</v>
      </c>
      <c r="K72" s="39">
        <v>1232.06</v>
      </c>
      <c r="L72" s="55">
        <f t="shared" si="5"/>
        <v>217335.384</v>
      </c>
      <c r="M72" s="67"/>
      <c r="N72" s="17"/>
      <c r="O72" s="17"/>
      <c r="P72" s="17"/>
      <c r="Q72" s="17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1" t="s">
        <v>182</v>
      </c>
      <c r="B73" s="11" t="s">
        <v>176</v>
      </c>
      <c r="C73" s="12">
        <v>800000</v>
      </c>
      <c r="D73" s="12">
        <v>53400000</v>
      </c>
      <c r="E73" s="13">
        <f>C73/D73</f>
        <v>0.0149812734082397</v>
      </c>
      <c r="F73" s="11" t="s">
        <v>183</v>
      </c>
      <c r="G73" s="14" t="s">
        <v>102</v>
      </c>
      <c r="H73" s="31">
        <v>105</v>
      </c>
      <c r="I73" s="36" t="s">
        <v>184</v>
      </c>
      <c r="J73" s="90" t="s">
        <v>136</v>
      </c>
      <c r="K73" s="39">
        <v>5732.71</v>
      </c>
      <c r="L73" s="55">
        <f t="shared" si="5"/>
        <v>1011250.044</v>
      </c>
      <c r="M73" s="67" t="s">
        <v>185</v>
      </c>
      <c r="N73" s="17"/>
      <c r="O73" s="17"/>
      <c r="P73" s="17"/>
      <c r="Q73" s="17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5.5">
      <c r="A74" s="37" t="s">
        <v>172</v>
      </c>
      <c r="B74" s="37" t="s">
        <v>186</v>
      </c>
      <c r="C74" s="12">
        <v>800000</v>
      </c>
      <c r="D74" s="12">
        <v>53400000</v>
      </c>
      <c r="E74" s="13">
        <f>C74/D74</f>
        <v>0.0149812734082397</v>
      </c>
      <c r="F74" s="37" t="s">
        <v>187</v>
      </c>
      <c r="G74" s="33" t="s">
        <v>102</v>
      </c>
      <c r="H74" s="60">
        <v>22</v>
      </c>
      <c r="I74" s="36" t="s">
        <v>188</v>
      </c>
      <c r="J74" s="90" t="s">
        <v>118</v>
      </c>
      <c r="K74" s="39">
        <v>168.99</v>
      </c>
      <c r="L74" s="55">
        <f t="shared" si="5"/>
        <v>29809.836000000003</v>
      </c>
      <c r="M74" s="73"/>
      <c r="N74" s="17"/>
      <c r="O74" s="17"/>
      <c r="P74" s="17"/>
      <c r="Q74" s="17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5.5">
      <c r="A75" s="37" t="s">
        <v>189</v>
      </c>
      <c r="B75" s="37" t="s">
        <v>186</v>
      </c>
      <c r="C75" s="12"/>
      <c r="D75" s="12"/>
      <c r="E75" s="13"/>
      <c r="F75" s="37" t="s">
        <v>187</v>
      </c>
      <c r="G75" s="33" t="s">
        <v>102</v>
      </c>
      <c r="H75" s="62">
        <v>22</v>
      </c>
      <c r="I75" s="36" t="s">
        <v>190</v>
      </c>
      <c r="J75" s="90" t="s">
        <v>136</v>
      </c>
      <c r="K75" s="39">
        <v>653.32</v>
      </c>
      <c r="L75" s="55">
        <f t="shared" si="5"/>
        <v>115245.64800000002</v>
      </c>
      <c r="M75" s="74"/>
      <c r="N75" s="17"/>
      <c r="O75" s="17"/>
      <c r="P75" s="17"/>
      <c r="Q75" s="17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25.5">
      <c r="A76" s="37"/>
      <c r="B76" s="37" t="s">
        <v>191</v>
      </c>
      <c r="C76" s="12"/>
      <c r="D76" s="12"/>
      <c r="E76" s="13"/>
      <c r="F76" s="37" t="s">
        <v>187</v>
      </c>
      <c r="G76" s="33" t="s">
        <v>102</v>
      </c>
      <c r="H76" s="60"/>
      <c r="I76" s="36" t="s">
        <v>192</v>
      </c>
      <c r="J76" s="90"/>
      <c r="K76" s="39"/>
      <c r="L76" s="55">
        <f t="shared" si="5"/>
        <v>0</v>
      </c>
      <c r="M76" s="89" t="s">
        <v>193</v>
      </c>
      <c r="N76" s="17"/>
      <c r="O76" s="17"/>
      <c r="P76" s="17"/>
      <c r="Q76" s="17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25.5">
      <c r="A77" s="37" t="s">
        <v>172</v>
      </c>
      <c r="B77" s="37" t="s">
        <v>186</v>
      </c>
      <c r="C77" s="12"/>
      <c r="D77" s="12"/>
      <c r="E77" s="13"/>
      <c r="F77" s="37" t="s">
        <v>187</v>
      </c>
      <c r="G77" s="33" t="s">
        <v>102</v>
      </c>
      <c r="H77" s="60">
        <v>22</v>
      </c>
      <c r="I77" s="36" t="s">
        <v>194</v>
      </c>
      <c r="J77" s="90" t="s">
        <v>119</v>
      </c>
      <c r="K77" s="39">
        <v>300.06</v>
      </c>
      <c r="L77" s="55">
        <f t="shared" si="5"/>
        <v>52930.584</v>
      </c>
      <c r="M77" s="74"/>
      <c r="N77" s="17"/>
      <c r="O77" s="17"/>
      <c r="P77" s="17"/>
      <c r="Q77" s="17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24.75" customHeight="1">
      <c r="A78" s="11" t="s">
        <v>195</v>
      </c>
      <c r="B78" s="11" t="s">
        <v>196</v>
      </c>
      <c r="C78" s="18"/>
      <c r="D78" s="18"/>
      <c r="E78" s="19"/>
      <c r="F78" s="11" t="s">
        <v>197</v>
      </c>
      <c r="G78" s="14" t="s">
        <v>102</v>
      </c>
      <c r="H78" s="31">
        <v>39</v>
      </c>
      <c r="I78" s="36">
        <v>205</v>
      </c>
      <c r="J78" s="90" t="s">
        <v>117</v>
      </c>
      <c r="K78" s="39">
        <v>1026.31</v>
      </c>
      <c r="L78" s="55">
        <f t="shared" si="5"/>
        <v>181041.084</v>
      </c>
      <c r="M78" s="67"/>
      <c r="N78" s="17"/>
      <c r="O78" s="17"/>
      <c r="P78" s="17"/>
      <c r="Q78" s="17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1" t="s">
        <v>149</v>
      </c>
      <c r="B79" s="11" t="s">
        <v>198</v>
      </c>
      <c r="C79" s="12"/>
      <c r="D79" s="12"/>
      <c r="E79" s="13"/>
      <c r="F79" s="11" t="s">
        <v>199</v>
      </c>
      <c r="G79" s="14" t="s">
        <v>102</v>
      </c>
      <c r="H79" s="31">
        <v>16</v>
      </c>
      <c r="I79" s="36" t="s">
        <v>200</v>
      </c>
      <c r="J79" s="90" t="s">
        <v>118</v>
      </c>
      <c r="K79" s="39">
        <v>550.02</v>
      </c>
      <c r="L79" s="65">
        <v>97023.53</v>
      </c>
      <c r="M79" s="67"/>
      <c r="N79" s="17"/>
      <c r="O79" s="17"/>
      <c r="P79" s="17"/>
      <c r="Q79" s="17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1" t="s">
        <v>149</v>
      </c>
      <c r="B80" s="11" t="s">
        <v>201</v>
      </c>
      <c r="C80" s="12">
        <v>800000</v>
      </c>
      <c r="D80" s="12">
        <v>53400000</v>
      </c>
      <c r="E80" s="13">
        <f>C80/D80</f>
        <v>0.0149812734082397</v>
      </c>
      <c r="F80" s="11" t="s">
        <v>202</v>
      </c>
      <c r="G80" s="14" t="s">
        <v>102</v>
      </c>
      <c r="H80" s="31">
        <v>19</v>
      </c>
      <c r="I80" s="36" t="s">
        <v>203</v>
      </c>
      <c r="J80" s="90" t="s">
        <v>118</v>
      </c>
      <c r="K80" s="39">
        <v>183.06</v>
      </c>
      <c r="L80" s="65">
        <v>32291.78</v>
      </c>
      <c r="M80" s="67"/>
      <c r="N80" s="17"/>
      <c r="O80" s="17"/>
      <c r="P80" s="17"/>
      <c r="Q80" s="17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1" t="s">
        <v>149</v>
      </c>
      <c r="B81" s="11" t="s">
        <v>204</v>
      </c>
      <c r="C81" s="12"/>
      <c r="D81" s="12"/>
      <c r="E81" s="13"/>
      <c r="F81" s="11" t="s">
        <v>205</v>
      </c>
      <c r="G81" s="14" t="s">
        <v>102</v>
      </c>
      <c r="H81" s="14">
        <v>15</v>
      </c>
      <c r="I81" s="34">
        <v>689</v>
      </c>
      <c r="J81" s="90" t="s">
        <v>118</v>
      </c>
      <c r="K81" s="39">
        <v>2191.94</v>
      </c>
      <c r="L81" s="55">
        <f>+K81*176.4</f>
        <v>386658.216</v>
      </c>
      <c r="M81" s="68"/>
      <c r="N81" s="17"/>
      <c r="O81" s="17"/>
      <c r="P81" s="17"/>
      <c r="Q81" s="17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1" t="s">
        <v>149</v>
      </c>
      <c r="B82" s="11" t="s">
        <v>206</v>
      </c>
      <c r="C82" s="12">
        <v>800000</v>
      </c>
      <c r="D82" s="12">
        <v>53400000</v>
      </c>
      <c r="E82" s="13">
        <f>C82/D82</f>
        <v>0.0149812734082397</v>
      </c>
      <c r="F82" s="11" t="s">
        <v>207</v>
      </c>
      <c r="G82" s="14" t="s">
        <v>102</v>
      </c>
      <c r="H82" s="31">
        <v>18</v>
      </c>
      <c r="I82" s="36" t="s">
        <v>208</v>
      </c>
      <c r="J82" s="90" t="s">
        <v>118</v>
      </c>
      <c r="K82" s="39">
        <v>400.51</v>
      </c>
      <c r="L82" s="65">
        <v>70649.96</v>
      </c>
      <c r="M82" s="68"/>
      <c r="N82" s="17"/>
      <c r="O82" s="17"/>
      <c r="P82" s="17"/>
      <c r="Q82" s="17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97" t="s">
        <v>172</v>
      </c>
      <c r="B83" s="197" t="s">
        <v>206</v>
      </c>
      <c r="C83" s="12">
        <v>800000</v>
      </c>
      <c r="D83" s="12">
        <v>53400000</v>
      </c>
      <c r="E83" s="13">
        <f aca="true" t="shared" si="6" ref="E83:E91">C83/D83</f>
        <v>0.0149812734082397</v>
      </c>
      <c r="F83" s="197" t="s">
        <v>207</v>
      </c>
      <c r="G83" s="199" t="s">
        <v>102</v>
      </c>
      <c r="H83" s="202">
        <v>18</v>
      </c>
      <c r="I83" s="36" t="s">
        <v>209</v>
      </c>
      <c r="J83" s="90" t="s">
        <v>136</v>
      </c>
      <c r="K83" s="39">
        <v>1484.3</v>
      </c>
      <c r="L83" s="65">
        <v>261830.52</v>
      </c>
      <c r="M83" s="67"/>
      <c r="N83" s="17"/>
      <c r="O83" s="17"/>
      <c r="P83" s="17"/>
      <c r="Q83" s="17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05"/>
      <c r="B84" s="205"/>
      <c r="C84" s="12"/>
      <c r="D84" s="12"/>
      <c r="E84" s="13"/>
      <c r="F84" s="205"/>
      <c r="G84" s="206"/>
      <c r="H84" s="210"/>
      <c r="I84" s="36" t="s">
        <v>210</v>
      </c>
      <c r="J84" s="90"/>
      <c r="K84" s="39"/>
      <c r="L84" s="65"/>
      <c r="M84" s="67" t="s">
        <v>211</v>
      </c>
      <c r="N84" s="17"/>
      <c r="O84" s="17"/>
      <c r="P84" s="17"/>
      <c r="Q84" s="17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97" t="s">
        <v>149</v>
      </c>
      <c r="B85" s="197" t="s">
        <v>212</v>
      </c>
      <c r="C85" s="12">
        <v>800000</v>
      </c>
      <c r="D85" s="12">
        <v>53400000</v>
      </c>
      <c r="E85" s="13">
        <f t="shared" si="6"/>
        <v>0.0149812734082397</v>
      </c>
      <c r="F85" s="197" t="s">
        <v>213</v>
      </c>
      <c r="G85" s="199" t="s">
        <v>102</v>
      </c>
      <c r="H85" s="202">
        <v>31</v>
      </c>
      <c r="I85" s="36" t="s">
        <v>214</v>
      </c>
      <c r="J85" s="90" t="s">
        <v>118</v>
      </c>
      <c r="K85" s="39">
        <v>203.69</v>
      </c>
      <c r="L85" s="65">
        <v>35930.92</v>
      </c>
      <c r="M85" s="67"/>
      <c r="N85" s="17"/>
      <c r="O85" s="17"/>
      <c r="P85" s="17"/>
      <c r="Q85" s="17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05"/>
      <c r="B86" s="205"/>
      <c r="C86" s="12"/>
      <c r="D86" s="12"/>
      <c r="E86" s="13"/>
      <c r="F86" s="205"/>
      <c r="G86" s="206"/>
      <c r="H86" s="210"/>
      <c r="I86" s="36" t="s">
        <v>215</v>
      </c>
      <c r="J86" s="90"/>
      <c r="K86" s="39"/>
      <c r="L86" s="65"/>
      <c r="M86" s="67" t="s">
        <v>216</v>
      </c>
      <c r="N86" s="17"/>
      <c r="O86" s="17"/>
      <c r="P86" s="17"/>
      <c r="Q86" s="17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1" t="s">
        <v>217</v>
      </c>
      <c r="B87" s="11" t="s">
        <v>218</v>
      </c>
      <c r="C87" s="12">
        <v>800000</v>
      </c>
      <c r="D87" s="12">
        <v>53400000</v>
      </c>
      <c r="E87" s="13">
        <f t="shared" si="6"/>
        <v>0.0149812734082397</v>
      </c>
      <c r="F87" s="11" t="s">
        <v>219</v>
      </c>
      <c r="G87" s="14" t="s">
        <v>102</v>
      </c>
      <c r="H87" s="31">
        <v>40</v>
      </c>
      <c r="I87" s="36" t="s">
        <v>220</v>
      </c>
      <c r="J87" s="90" t="s">
        <v>130</v>
      </c>
      <c r="K87" s="39">
        <v>247.9</v>
      </c>
      <c r="L87" s="65">
        <v>31235.4</v>
      </c>
      <c r="M87" s="67"/>
      <c r="N87" s="17"/>
      <c r="O87" s="17"/>
      <c r="P87" s="17"/>
      <c r="Q87" s="17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1" t="s">
        <v>149</v>
      </c>
      <c r="B88" s="11" t="s">
        <v>218</v>
      </c>
      <c r="C88" s="12">
        <v>800000</v>
      </c>
      <c r="D88" s="12">
        <v>53400000</v>
      </c>
      <c r="E88" s="13">
        <f>C88/D88</f>
        <v>0.0149812734082397</v>
      </c>
      <c r="F88" s="11" t="s">
        <v>219</v>
      </c>
      <c r="G88" s="14" t="s">
        <v>102</v>
      </c>
      <c r="H88" s="31">
        <v>40</v>
      </c>
      <c r="I88" s="36" t="s">
        <v>221</v>
      </c>
      <c r="J88" s="90" t="s">
        <v>118</v>
      </c>
      <c r="K88" s="39">
        <v>592.64</v>
      </c>
      <c r="L88" s="65">
        <v>104541.7</v>
      </c>
      <c r="M88" s="67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1" t="s">
        <v>175</v>
      </c>
      <c r="B89" s="11" t="s">
        <v>222</v>
      </c>
      <c r="C89" s="12">
        <v>800000</v>
      </c>
      <c r="D89" s="12">
        <v>53400000</v>
      </c>
      <c r="E89" s="13">
        <f t="shared" si="6"/>
        <v>0.0149812734082397</v>
      </c>
      <c r="F89" s="11" t="s">
        <v>223</v>
      </c>
      <c r="G89" s="14" t="s">
        <v>102</v>
      </c>
      <c r="H89" s="31">
        <v>54</v>
      </c>
      <c r="I89" s="36" t="s">
        <v>224</v>
      </c>
      <c r="J89" s="90" t="s">
        <v>136</v>
      </c>
      <c r="K89" s="39">
        <v>33849.82</v>
      </c>
      <c r="L89" s="55">
        <f>+K89*176.4</f>
        <v>5971108.248000001</v>
      </c>
      <c r="M89" s="67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25.5">
      <c r="A90" s="37" t="s">
        <v>177</v>
      </c>
      <c r="B90" s="37" t="s">
        <v>222</v>
      </c>
      <c r="C90" s="81">
        <v>800000</v>
      </c>
      <c r="D90" s="81">
        <v>53400000</v>
      </c>
      <c r="E90" s="82">
        <f t="shared" si="6"/>
        <v>0.0149812734082397</v>
      </c>
      <c r="F90" s="37" t="s">
        <v>225</v>
      </c>
      <c r="G90" s="33" t="s">
        <v>102</v>
      </c>
      <c r="H90" s="60">
        <v>78</v>
      </c>
      <c r="I90" s="77" t="s">
        <v>226</v>
      </c>
      <c r="J90" s="90" t="s">
        <v>124</v>
      </c>
      <c r="K90" s="44">
        <v>12315.38</v>
      </c>
      <c r="L90" s="137">
        <f>+K90*176.4</f>
        <v>2172433.032</v>
      </c>
      <c r="M90" s="71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63" t="s">
        <v>227</v>
      </c>
      <c r="B91" s="63" t="s">
        <v>222</v>
      </c>
      <c r="C91" s="85">
        <v>800000</v>
      </c>
      <c r="D91" s="85">
        <v>53400000</v>
      </c>
      <c r="E91" s="69">
        <f t="shared" si="6"/>
        <v>0.0149812734082397</v>
      </c>
      <c r="F91" s="63" t="s">
        <v>228</v>
      </c>
      <c r="G91" s="57" t="s">
        <v>102</v>
      </c>
      <c r="H91" s="57">
        <v>47</v>
      </c>
      <c r="I91" s="36" t="s">
        <v>229</v>
      </c>
      <c r="J91" s="90" t="s">
        <v>124</v>
      </c>
      <c r="K91" s="40">
        <v>2558.84</v>
      </c>
      <c r="L91" s="55">
        <f>+K91*176.4</f>
        <v>451379.37600000005</v>
      </c>
      <c r="M91" s="67" t="s">
        <v>230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4" t="s">
        <v>232</v>
      </c>
      <c r="B92" s="155" t="s">
        <v>233</v>
      </c>
      <c r="C92" s="156"/>
      <c r="D92" s="156"/>
      <c r="E92" s="154" t="s">
        <v>234</v>
      </c>
      <c r="F92" s="157"/>
      <c r="G92" s="158" t="s">
        <v>102</v>
      </c>
      <c r="H92" s="159">
        <v>90</v>
      </c>
      <c r="I92" s="160" t="s">
        <v>235</v>
      </c>
      <c r="J92" s="90" t="s">
        <v>118</v>
      </c>
      <c r="K92" s="161">
        <v>12707.97</v>
      </c>
      <c r="L92" s="162">
        <f>K92*176.4</f>
        <v>2241685.908</v>
      </c>
      <c r="M92" s="98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38.25">
      <c r="A93" s="163" t="s">
        <v>236</v>
      </c>
      <c r="B93" s="164" t="s">
        <v>233</v>
      </c>
      <c r="C93" s="156"/>
      <c r="D93" s="156"/>
      <c r="E93" s="165" t="s">
        <v>234</v>
      </c>
      <c r="F93" s="166"/>
      <c r="G93" s="142" t="s">
        <v>102</v>
      </c>
      <c r="H93" s="167">
        <v>90</v>
      </c>
      <c r="I93" s="168" t="s">
        <v>237</v>
      </c>
      <c r="J93" s="90" t="s">
        <v>118</v>
      </c>
      <c r="K93" s="161">
        <v>5717.81</v>
      </c>
      <c r="L93" s="162">
        <f>K93*176.4</f>
        <v>1008621.6840000001</v>
      </c>
      <c r="M93" s="98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94" t="s">
        <v>232</v>
      </c>
      <c r="B94" s="133" t="s">
        <v>238</v>
      </c>
      <c r="C94" s="99"/>
      <c r="D94" s="99"/>
      <c r="E94" s="94" t="s">
        <v>239</v>
      </c>
      <c r="F94" s="99"/>
      <c r="G94" s="120" t="s">
        <v>102</v>
      </c>
      <c r="H94" s="96">
        <v>31</v>
      </c>
      <c r="I94" s="97">
        <v>1777</v>
      </c>
      <c r="J94" s="90" t="s">
        <v>118</v>
      </c>
      <c r="K94" s="101">
        <v>37496.84</v>
      </c>
      <c r="L94" s="95">
        <f>K94*176.4</f>
        <v>6614442.575999999</v>
      </c>
      <c r="M94" s="67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94" t="s">
        <v>232</v>
      </c>
      <c r="B95" s="185" t="s">
        <v>240</v>
      </c>
      <c r="C95" s="57"/>
      <c r="D95" s="57"/>
      <c r="E95" s="187" t="s">
        <v>241</v>
      </c>
      <c r="F95" s="170"/>
      <c r="G95" s="189" t="s">
        <v>102</v>
      </c>
      <c r="H95" s="191">
        <v>17</v>
      </c>
      <c r="I95" s="192" t="s">
        <v>313</v>
      </c>
      <c r="J95" s="90" t="s">
        <v>242</v>
      </c>
      <c r="K95" s="179">
        <f>9272.67+32866.49+37.29+1129.8+420.65</f>
        <v>43726.9</v>
      </c>
      <c r="L95" s="172">
        <f>K95*176.4</f>
        <v>7713425.16</v>
      </c>
      <c r="M95" s="174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25.5">
      <c r="A96" s="151" t="s">
        <v>243</v>
      </c>
      <c r="B96" s="186"/>
      <c r="C96" s="57"/>
      <c r="D96" s="57"/>
      <c r="E96" s="188"/>
      <c r="F96" s="171"/>
      <c r="G96" s="190"/>
      <c r="H96" s="173"/>
      <c r="I96" s="173"/>
      <c r="J96" s="90"/>
      <c r="K96" s="180"/>
      <c r="L96" s="173"/>
      <c r="M96" s="17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111" t="s">
        <v>246</v>
      </c>
      <c r="B97" s="109" t="s">
        <v>244</v>
      </c>
      <c r="C97" s="102"/>
      <c r="D97" s="67"/>
      <c r="E97" s="103" t="s">
        <v>245</v>
      </c>
      <c r="F97" s="99"/>
      <c r="G97" s="120" t="s">
        <v>102</v>
      </c>
      <c r="H97" s="105">
        <v>9</v>
      </c>
      <c r="I97" s="105">
        <v>574</v>
      </c>
      <c r="J97" s="90" t="s">
        <v>118</v>
      </c>
      <c r="K97" s="106">
        <v>263.39</v>
      </c>
      <c r="L97" s="107">
        <f>K97*176.4</f>
        <v>46461.996</v>
      </c>
      <c r="M97" s="67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11" t="s">
        <v>246</v>
      </c>
      <c r="B98" s="109" t="s">
        <v>247</v>
      </c>
      <c r="C98" s="102"/>
      <c r="D98" s="67"/>
      <c r="E98" s="103" t="s">
        <v>15</v>
      </c>
      <c r="F98" s="99"/>
      <c r="G98" s="120" t="s">
        <v>102</v>
      </c>
      <c r="H98" s="105">
        <v>13</v>
      </c>
      <c r="I98" s="105">
        <v>847</v>
      </c>
      <c r="J98" s="90" t="s">
        <v>118</v>
      </c>
      <c r="K98" s="106">
        <v>199.87</v>
      </c>
      <c r="L98" s="107">
        <f aca="true" t="shared" si="7" ref="L98:L116">K98*176.4</f>
        <v>35257.068</v>
      </c>
      <c r="M98" s="67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11" t="s">
        <v>246</v>
      </c>
      <c r="B99" s="109" t="s">
        <v>248</v>
      </c>
      <c r="C99" s="102"/>
      <c r="D99" s="102"/>
      <c r="E99" s="103" t="s">
        <v>249</v>
      </c>
      <c r="F99" s="99"/>
      <c r="G99" s="120" t="s">
        <v>102</v>
      </c>
      <c r="H99" s="105">
        <v>30</v>
      </c>
      <c r="I99" s="96" t="s">
        <v>311</v>
      </c>
      <c r="J99" s="90" t="s">
        <v>118</v>
      </c>
      <c r="K99" s="106">
        <v>272.17</v>
      </c>
      <c r="L99" s="107">
        <f t="shared" si="7"/>
        <v>48010.78800000001</v>
      </c>
      <c r="M99" s="67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25.5">
      <c r="A100" s="111" t="s">
        <v>246</v>
      </c>
      <c r="B100" s="118" t="s">
        <v>250</v>
      </c>
      <c r="C100" s="102"/>
      <c r="D100" s="102"/>
      <c r="E100" s="109" t="s">
        <v>15</v>
      </c>
      <c r="F100" s="99"/>
      <c r="G100" s="120" t="s">
        <v>102</v>
      </c>
      <c r="H100" s="105">
        <v>15</v>
      </c>
      <c r="I100" s="108" t="s">
        <v>251</v>
      </c>
      <c r="J100" s="90" t="s">
        <v>118</v>
      </c>
      <c r="K100" s="101">
        <v>64.53</v>
      </c>
      <c r="L100" s="107">
        <f t="shared" si="7"/>
        <v>11383.092</v>
      </c>
      <c r="M100" s="67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11" t="s">
        <v>246</v>
      </c>
      <c r="B101" s="109" t="s">
        <v>252</v>
      </c>
      <c r="C101" s="102"/>
      <c r="D101" s="102"/>
      <c r="E101" s="109" t="s">
        <v>253</v>
      </c>
      <c r="F101" s="99"/>
      <c r="G101" s="120" t="s">
        <v>102</v>
      </c>
      <c r="H101" s="105">
        <v>8</v>
      </c>
      <c r="I101" s="108" t="s">
        <v>254</v>
      </c>
      <c r="J101" s="90" t="s">
        <v>118</v>
      </c>
      <c r="K101" s="110">
        <v>170.33</v>
      </c>
      <c r="L101" s="107">
        <f t="shared" si="7"/>
        <v>30046.212000000003</v>
      </c>
      <c r="M101" s="67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.75">
      <c r="A102" s="148" t="s">
        <v>246</v>
      </c>
      <c r="B102" s="169" t="s">
        <v>255</v>
      </c>
      <c r="C102" s="147"/>
      <c r="D102" s="147"/>
      <c r="E102" s="148" t="s">
        <v>256</v>
      </c>
      <c r="F102" s="141"/>
      <c r="G102" s="142" t="s">
        <v>102</v>
      </c>
      <c r="H102" s="143">
        <v>10</v>
      </c>
      <c r="I102" s="144" t="s">
        <v>257</v>
      </c>
      <c r="J102" s="90" t="s">
        <v>118</v>
      </c>
      <c r="K102" s="113">
        <v>207.2</v>
      </c>
      <c r="L102" s="145">
        <f t="shared" si="7"/>
        <v>36550.08</v>
      </c>
      <c r="M102" s="67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114" t="s">
        <v>259</v>
      </c>
      <c r="B103" s="114" t="s">
        <v>231</v>
      </c>
      <c r="C103" s="102"/>
      <c r="D103" s="102"/>
      <c r="E103" s="111" t="s">
        <v>258</v>
      </c>
      <c r="F103" s="99"/>
      <c r="G103" s="120" t="s">
        <v>102</v>
      </c>
      <c r="H103" s="104">
        <v>58</v>
      </c>
      <c r="I103" s="104">
        <v>197</v>
      </c>
      <c r="J103" s="90" t="s">
        <v>118</v>
      </c>
      <c r="K103" s="113">
        <v>4346.5</v>
      </c>
      <c r="L103" s="107">
        <f t="shared" si="7"/>
        <v>766722.6</v>
      </c>
      <c r="M103" s="67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111" t="s">
        <v>246</v>
      </c>
      <c r="B104" s="114" t="s">
        <v>260</v>
      </c>
      <c r="C104" s="102"/>
      <c r="D104" s="102"/>
      <c r="E104" s="114" t="s">
        <v>261</v>
      </c>
      <c r="F104" s="99"/>
      <c r="G104" s="120" t="s">
        <v>102</v>
      </c>
      <c r="H104" s="104">
        <v>26</v>
      </c>
      <c r="I104" s="138" t="s">
        <v>312</v>
      </c>
      <c r="J104" s="90" t="s">
        <v>118</v>
      </c>
      <c r="K104" s="110">
        <v>591.86</v>
      </c>
      <c r="L104" s="107">
        <f t="shared" si="7"/>
        <v>104404.104</v>
      </c>
      <c r="M104" s="67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111" t="s">
        <v>246</v>
      </c>
      <c r="B105" s="114" t="s">
        <v>262</v>
      </c>
      <c r="C105" s="102"/>
      <c r="D105" s="102"/>
      <c r="E105" s="111" t="s">
        <v>263</v>
      </c>
      <c r="F105" s="99"/>
      <c r="G105" s="120" t="s">
        <v>102</v>
      </c>
      <c r="H105" s="104">
        <v>25</v>
      </c>
      <c r="I105" s="112" t="s">
        <v>264</v>
      </c>
      <c r="J105" s="90" t="s">
        <v>119</v>
      </c>
      <c r="K105" s="110">
        <v>681.72</v>
      </c>
      <c r="L105" s="107">
        <f t="shared" si="7"/>
        <v>120255.40800000001</v>
      </c>
      <c r="M105" s="67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115" t="s">
        <v>246</v>
      </c>
      <c r="B106" s="134" t="s">
        <v>265</v>
      </c>
      <c r="C106" s="102"/>
      <c r="D106" s="102"/>
      <c r="E106" s="115" t="s">
        <v>266</v>
      </c>
      <c r="F106" s="99"/>
      <c r="G106" s="120" t="s">
        <v>102</v>
      </c>
      <c r="H106" s="116">
        <v>31</v>
      </c>
      <c r="I106" s="117" t="s">
        <v>267</v>
      </c>
      <c r="J106" s="90" t="s">
        <v>119</v>
      </c>
      <c r="K106" s="101">
        <v>388.38</v>
      </c>
      <c r="L106" s="107">
        <f t="shared" si="7"/>
        <v>68510.232</v>
      </c>
      <c r="M106" s="67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12.75">
      <c r="A107" s="148" t="s">
        <v>270</v>
      </c>
      <c r="B107" s="146" t="s">
        <v>268</v>
      </c>
      <c r="C107" s="147"/>
      <c r="D107" s="147"/>
      <c r="E107" s="148" t="s">
        <v>269</v>
      </c>
      <c r="F107" s="141"/>
      <c r="G107" s="142" t="s">
        <v>102</v>
      </c>
      <c r="H107" s="143">
        <v>10</v>
      </c>
      <c r="I107" s="143">
        <v>653</v>
      </c>
      <c r="J107" s="90" t="s">
        <v>119</v>
      </c>
      <c r="K107" s="122">
        <v>759.19</v>
      </c>
      <c r="L107" s="145">
        <f t="shared" si="7"/>
        <v>133921.116</v>
      </c>
      <c r="M107" s="67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148" t="s">
        <v>246</v>
      </c>
      <c r="B108" s="146" t="s">
        <v>271</v>
      </c>
      <c r="C108" s="147"/>
      <c r="D108" s="147"/>
      <c r="E108" s="148" t="s">
        <v>272</v>
      </c>
      <c r="F108" s="141"/>
      <c r="G108" s="142" t="s">
        <v>102</v>
      </c>
      <c r="H108" s="143">
        <v>10</v>
      </c>
      <c r="I108" s="144" t="s">
        <v>273</v>
      </c>
      <c r="J108" s="90" t="s">
        <v>119</v>
      </c>
      <c r="K108" s="122">
        <v>351.19</v>
      </c>
      <c r="L108" s="145">
        <f t="shared" si="7"/>
        <v>61949.916000000005</v>
      </c>
      <c r="M108" s="67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12.75">
      <c r="A109" s="152" t="s">
        <v>246</v>
      </c>
      <c r="B109" s="139" t="s">
        <v>274</v>
      </c>
      <c r="C109" s="140"/>
      <c r="D109" s="140"/>
      <c r="E109" s="140" t="s">
        <v>275</v>
      </c>
      <c r="F109" s="141"/>
      <c r="G109" s="142" t="s">
        <v>102</v>
      </c>
      <c r="H109" s="143">
        <v>24</v>
      </c>
      <c r="I109" s="144" t="s">
        <v>276</v>
      </c>
      <c r="J109" s="90" t="s">
        <v>118</v>
      </c>
      <c r="K109" s="122">
        <v>305.98</v>
      </c>
      <c r="L109" s="145">
        <f t="shared" si="7"/>
        <v>53974.872</v>
      </c>
      <c r="M109" s="67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15" customHeight="1">
      <c r="A110" s="123" t="s">
        <v>246</v>
      </c>
      <c r="B110" s="133" t="s">
        <v>277</v>
      </c>
      <c r="C110" s="102"/>
      <c r="D110" s="102"/>
      <c r="E110" s="118" t="s">
        <v>278</v>
      </c>
      <c r="F110" s="99"/>
      <c r="G110" s="120" t="s">
        <v>102</v>
      </c>
      <c r="H110" s="119">
        <v>44</v>
      </c>
      <c r="I110" s="120" t="s">
        <v>279</v>
      </c>
      <c r="J110" s="90" t="s">
        <v>118</v>
      </c>
      <c r="K110" s="101">
        <v>106.91</v>
      </c>
      <c r="L110" s="107">
        <f t="shared" si="7"/>
        <v>18858.924</v>
      </c>
      <c r="M110" s="121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15" customHeight="1">
      <c r="A111" s="152" t="s">
        <v>320</v>
      </c>
      <c r="B111" s="146" t="s">
        <v>280</v>
      </c>
      <c r="C111" s="147"/>
      <c r="D111" s="147"/>
      <c r="E111" s="148" t="s">
        <v>281</v>
      </c>
      <c r="F111" s="141" t="s">
        <v>319</v>
      </c>
      <c r="G111" s="142" t="s">
        <v>102</v>
      </c>
      <c r="H111" s="119">
        <v>42</v>
      </c>
      <c r="I111" s="143">
        <v>1083</v>
      </c>
      <c r="J111" s="90"/>
      <c r="K111" s="122">
        <v>0</v>
      </c>
      <c r="L111" s="145">
        <f t="shared" si="7"/>
        <v>0</v>
      </c>
      <c r="M111" s="121" t="s">
        <v>211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12.75">
      <c r="A112" s="152" t="s">
        <v>320</v>
      </c>
      <c r="B112" s="146" t="s">
        <v>280</v>
      </c>
      <c r="C112" s="147"/>
      <c r="D112" s="147"/>
      <c r="E112" s="148" t="s">
        <v>281</v>
      </c>
      <c r="F112" s="141" t="s">
        <v>319</v>
      </c>
      <c r="G112" s="142" t="s">
        <v>102</v>
      </c>
      <c r="H112" s="119">
        <v>42</v>
      </c>
      <c r="I112" s="143">
        <v>1085</v>
      </c>
      <c r="J112" s="90"/>
      <c r="K112" s="122">
        <v>0</v>
      </c>
      <c r="L112" s="145">
        <f t="shared" si="7"/>
        <v>0</v>
      </c>
      <c r="M112" s="121" t="s">
        <v>211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123" t="s">
        <v>246</v>
      </c>
      <c r="B113" s="133" t="s">
        <v>282</v>
      </c>
      <c r="C113" s="99"/>
      <c r="D113" s="99"/>
      <c r="E113" s="123" t="s">
        <v>283</v>
      </c>
      <c r="F113" s="99"/>
      <c r="G113" s="120" t="s">
        <v>102</v>
      </c>
      <c r="H113" s="119">
        <v>37</v>
      </c>
      <c r="I113" s="120" t="s">
        <v>284</v>
      </c>
      <c r="J113" s="90" t="s">
        <v>118</v>
      </c>
      <c r="K113" s="101">
        <v>151.01</v>
      </c>
      <c r="L113" s="107">
        <f t="shared" si="7"/>
        <v>26638.164</v>
      </c>
      <c r="M113" s="67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148" t="s">
        <v>246</v>
      </c>
      <c r="B114" s="146" t="s">
        <v>285</v>
      </c>
      <c r="C114" s="147"/>
      <c r="D114" s="147"/>
      <c r="E114" s="148" t="s">
        <v>286</v>
      </c>
      <c r="F114" s="141"/>
      <c r="G114" s="142" t="s">
        <v>102</v>
      </c>
      <c r="H114" s="143">
        <v>44</v>
      </c>
      <c r="I114" s="144" t="s">
        <v>287</v>
      </c>
      <c r="J114" s="90" t="s">
        <v>136</v>
      </c>
      <c r="K114" s="122">
        <v>182.45</v>
      </c>
      <c r="L114" s="145">
        <f t="shared" si="7"/>
        <v>32184.18</v>
      </c>
      <c r="M114" s="67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153" t="s">
        <v>289</v>
      </c>
      <c r="B115" s="109" t="s">
        <v>231</v>
      </c>
      <c r="C115" s="28"/>
      <c r="D115" s="28"/>
      <c r="E115" s="103" t="s">
        <v>288</v>
      </c>
      <c r="F115" s="99"/>
      <c r="G115" s="108" t="s">
        <v>102</v>
      </c>
      <c r="H115" s="57">
        <v>56</v>
      </c>
      <c r="I115" s="100">
        <v>1547</v>
      </c>
      <c r="J115" s="90" t="s">
        <v>124</v>
      </c>
      <c r="K115" s="125">
        <v>7950.13</v>
      </c>
      <c r="L115" s="107">
        <f t="shared" si="7"/>
        <v>1402402.932</v>
      </c>
      <c r="M115" s="67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3.5" thickBot="1">
      <c r="A116" s="123" t="s">
        <v>246</v>
      </c>
      <c r="B116" s="133" t="s">
        <v>290</v>
      </c>
      <c r="C116" s="130"/>
      <c r="D116" s="130"/>
      <c r="E116" s="123" t="s">
        <v>291</v>
      </c>
      <c r="F116" s="99"/>
      <c r="G116" s="120" t="s">
        <v>102</v>
      </c>
      <c r="H116" s="126">
        <v>61</v>
      </c>
      <c r="I116" s="126" t="s">
        <v>321</v>
      </c>
      <c r="J116" s="90" t="s">
        <v>118</v>
      </c>
      <c r="K116" s="125">
        <v>966.8</v>
      </c>
      <c r="L116" s="107">
        <f t="shared" si="7"/>
        <v>170543.52</v>
      </c>
      <c r="M116" s="127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7:28" ht="13.5" thickBot="1">
      <c r="G117" s="26"/>
      <c r="H117" s="26"/>
      <c r="I117" s="27"/>
      <c r="J117" s="51"/>
      <c r="K117" s="128">
        <f>SUM(K7:K116)</f>
        <v>370098.33999999997</v>
      </c>
      <c r="L117" s="129">
        <f>SUM(L7:L116)</f>
        <v>63163129.90600001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7:28" ht="12.75">
      <c r="G118" s="26"/>
      <c r="H118" s="26"/>
      <c r="I118" s="27"/>
      <c r="J118" s="51"/>
      <c r="K118" s="2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7:28" ht="12.75">
      <c r="G119" s="26"/>
      <c r="H119" s="26"/>
      <c r="I119" s="27"/>
      <c r="J119" s="51"/>
      <c r="K119" s="2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7:28" ht="12.75">
      <c r="G120" s="26"/>
      <c r="H120" s="26"/>
      <c r="I120" s="27"/>
      <c r="J120" s="51"/>
      <c r="K120" s="2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7:28" ht="13.5" thickBot="1">
      <c r="G121" s="26"/>
      <c r="H121" s="26"/>
      <c r="I121" s="27"/>
      <c r="J121" s="51"/>
      <c r="K121" s="2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7:28" ht="13.5" thickBot="1">
      <c r="G122" s="26"/>
      <c r="H122" s="26"/>
      <c r="I122" s="27"/>
      <c r="J122" s="51"/>
      <c r="K122" s="26"/>
      <c r="L122" s="42" t="s">
        <v>107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12.75" customHeight="1" thickBot="1">
      <c r="A123" s="30"/>
      <c r="B123" s="30"/>
      <c r="C123" s="17"/>
      <c r="D123" s="17"/>
      <c r="E123" s="16"/>
      <c r="F123" s="16"/>
      <c r="G123" s="29"/>
      <c r="H123" s="29"/>
      <c r="I123" s="29"/>
      <c r="J123" s="29"/>
      <c r="K123" s="29"/>
      <c r="L123" s="17"/>
      <c r="M123" s="16"/>
      <c r="N123" s="17"/>
      <c r="O123" s="17"/>
      <c r="P123" s="17"/>
      <c r="Q123" s="17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15" customHeight="1" thickBot="1">
      <c r="A124" s="42" t="s">
        <v>4</v>
      </c>
      <c r="B124" s="43"/>
      <c r="C124" s="43"/>
      <c r="D124" s="43"/>
      <c r="E124" s="43"/>
      <c r="F124" s="43"/>
      <c r="G124" s="43" t="s">
        <v>6</v>
      </c>
      <c r="H124" s="43" t="s">
        <v>317</v>
      </c>
      <c r="I124" s="43" t="s">
        <v>316</v>
      </c>
      <c r="J124" s="43"/>
      <c r="K124" s="43" t="s">
        <v>110</v>
      </c>
      <c r="L124" s="43" t="s">
        <v>111</v>
      </c>
      <c r="M124" s="16"/>
      <c r="N124" s="17"/>
      <c r="O124" s="17"/>
      <c r="P124" s="17"/>
      <c r="Q124" s="17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17"/>
      <c r="B125" s="17"/>
      <c r="C125" s="17"/>
      <c r="D125" s="17"/>
      <c r="E125" s="16"/>
      <c r="F125" s="16"/>
      <c r="G125" s="26"/>
      <c r="H125" s="26"/>
      <c r="I125" s="27"/>
      <c r="J125" s="51"/>
      <c r="K125" s="26"/>
      <c r="L125" s="17"/>
      <c r="M125" s="16"/>
      <c r="N125" s="17"/>
      <c r="O125" s="17"/>
      <c r="P125" s="17"/>
      <c r="Q125" s="17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11" t="s">
        <v>43</v>
      </c>
      <c r="B126" s="11"/>
      <c r="C126" s="20"/>
      <c r="D126" s="20"/>
      <c r="E126" s="21"/>
      <c r="F126" s="11"/>
      <c r="G126" s="14">
        <v>27</v>
      </c>
      <c r="H126" s="31">
        <v>126</v>
      </c>
      <c r="I126" s="212">
        <v>573</v>
      </c>
      <c r="J126" s="35"/>
      <c r="K126" s="39">
        <v>0.56</v>
      </c>
      <c r="L126" s="39">
        <v>0.36</v>
      </c>
      <c r="M126" s="16"/>
      <c r="N126" s="17"/>
      <c r="O126" s="17"/>
      <c r="P126" s="17"/>
      <c r="Q126" s="17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s="23" customFormat="1" ht="12.75">
      <c r="A127" s="24" t="s">
        <v>176</v>
      </c>
      <c r="B127" s="24"/>
      <c r="C127" s="24"/>
      <c r="D127" s="24"/>
      <c r="E127" s="25"/>
      <c r="F127" s="25" t="s">
        <v>318</v>
      </c>
      <c r="G127" s="14">
        <v>76</v>
      </c>
      <c r="H127" s="31">
        <v>231</v>
      </c>
      <c r="I127" s="212">
        <v>1176</v>
      </c>
      <c r="J127" s="35"/>
      <c r="K127" s="39">
        <v>6.07</v>
      </c>
      <c r="L127" s="39">
        <v>3.04</v>
      </c>
      <c r="M127" s="21"/>
      <c r="N127" s="20"/>
      <c r="O127" s="20"/>
      <c r="P127" s="20"/>
      <c r="Q127" s="20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11" t="s">
        <v>72</v>
      </c>
      <c r="B128" s="11"/>
      <c r="C128" s="12"/>
      <c r="D128" s="12"/>
      <c r="E128" s="13"/>
      <c r="F128" s="11"/>
      <c r="G128" s="14">
        <v>29</v>
      </c>
      <c r="H128" s="31">
        <v>4281</v>
      </c>
      <c r="I128" s="212">
        <v>2759</v>
      </c>
      <c r="J128" s="35"/>
      <c r="K128" s="39">
        <v>4.99</v>
      </c>
      <c r="L128" s="39">
        <v>4.27</v>
      </c>
      <c r="M128" s="16"/>
      <c r="N128" s="17"/>
      <c r="O128" s="17"/>
      <c r="P128" s="17"/>
      <c r="Q128" s="17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11" t="s">
        <v>72</v>
      </c>
      <c r="B129" s="11"/>
      <c r="C129" s="12"/>
      <c r="D129" s="12"/>
      <c r="E129" s="13"/>
      <c r="F129" s="11"/>
      <c r="G129" s="14">
        <v>29</v>
      </c>
      <c r="H129" s="31">
        <v>4282</v>
      </c>
      <c r="I129" s="212">
        <v>663</v>
      </c>
      <c r="J129" s="35"/>
      <c r="K129" s="39">
        <v>1.2</v>
      </c>
      <c r="L129" s="39">
        <v>1.03</v>
      </c>
      <c r="M129" s="16"/>
      <c r="N129" s="17"/>
      <c r="O129" s="17"/>
      <c r="P129" s="17"/>
      <c r="Q129" s="17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11" t="s">
        <v>72</v>
      </c>
      <c r="B130" s="11"/>
      <c r="C130" s="12"/>
      <c r="D130" s="12"/>
      <c r="E130" s="13"/>
      <c r="F130" s="11"/>
      <c r="G130" s="14">
        <v>29</v>
      </c>
      <c r="H130" s="31">
        <v>4283</v>
      </c>
      <c r="I130" s="212">
        <v>2020</v>
      </c>
      <c r="J130" s="35"/>
      <c r="K130" s="39">
        <v>3.65</v>
      </c>
      <c r="L130" s="39">
        <v>3.13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11" t="s">
        <v>72</v>
      </c>
      <c r="B131" s="11"/>
      <c r="C131" s="12"/>
      <c r="D131" s="12"/>
      <c r="E131" s="13"/>
      <c r="F131" s="11"/>
      <c r="G131" s="14">
        <v>29</v>
      </c>
      <c r="H131" s="31">
        <v>4284</v>
      </c>
      <c r="I131" s="212">
        <v>348</v>
      </c>
      <c r="J131" s="35"/>
      <c r="K131" s="39">
        <v>0.63</v>
      </c>
      <c r="L131" s="39">
        <v>0.54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11" t="s">
        <v>72</v>
      </c>
      <c r="B132" s="11"/>
      <c r="C132" s="12"/>
      <c r="D132" s="12"/>
      <c r="E132" s="13"/>
      <c r="F132" s="11"/>
      <c r="G132" s="14">
        <v>29</v>
      </c>
      <c r="H132" s="31">
        <v>4285</v>
      </c>
      <c r="I132" s="212">
        <v>94</v>
      </c>
      <c r="J132" s="35"/>
      <c r="K132" s="39">
        <v>0.17</v>
      </c>
      <c r="L132" s="39">
        <v>0.15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11" t="s">
        <v>72</v>
      </c>
      <c r="B133" s="11"/>
      <c r="C133" s="12"/>
      <c r="D133" s="12"/>
      <c r="E133" s="13"/>
      <c r="F133" s="11"/>
      <c r="G133" s="14">
        <v>29</v>
      </c>
      <c r="H133" s="31">
        <v>4286</v>
      </c>
      <c r="I133" s="212">
        <v>175</v>
      </c>
      <c r="J133" s="35"/>
      <c r="K133" s="39">
        <v>0.32</v>
      </c>
      <c r="L133" s="39">
        <v>0.27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11" t="s">
        <v>98</v>
      </c>
      <c r="B134" s="11"/>
      <c r="C134" s="12"/>
      <c r="D134" s="12"/>
      <c r="E134" s="13"/>
      <c r="F134" s="11"/>
      <c r="G134" s="14">
        <v>24</v>
      </c>
      <c r="H134" s="31">
        <v>2443</v>
      </c>
      <c r="I134" s="212">
        <v>1290</v>
      </c>
      <c r="J134" s="35"/>
      <c r="K134" s="39">
        <v>7.33</v>
      </c>
      <c r="L134" s="39">
        <v>4.33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11" t="s">
        <v>100</v>
      </c>
      <c r="B135" s="11"/>
      <c r="C135" s="12"/>
      <c r="D135" s="12"/>
      <c r="E135" s="13"/>
      <c r="F135" s="11"/>
      <c r="G135" s="14">
        <v>55</v>
      </c>
      <c r="H135" s="31">
        <v>1582</v>
      </c>
      <c r="I135" s="212">
        <v>80</v>
      </c>
      <c r="J135" s="35"/>
      <c r="K135" s="39">
        <v>0.19</v>
      </c>
      <c r="L135" s="39">
        <v>0.12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11" t="s">
        <v>100</v>
      </c>
      <c r="B136" s="11"/>
      <c r="C136" s="12"/>
      <c r="D136" s="12"/>
      <c r="E136" s="13"/>
      <c r="F136" s="11"/>
      <c r="G136" s="14">
        <v>55</v>
      </c>
      <c r="H136" s="31">
        <v>1583</v>
      </c>
      <c r="I136" s="212">
        <v>282</v>
      </c>
      <c r="J136" s="35"/>
      <c r="K136" s="39">
        <v>0.66</v>
      </c>
      <c r="L136" s="39">
        <v>0.44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11" t="s">
        <v>100</v>
      </c>
      <c r="B137" s="11"/>
      <c r="C137" s="12"/>
      <c r="D137" s="12"/>
      <c r="E137" s="13"/>
      <c r="F137" s="11"/>
      <c r="G137" s="14">
        <v>55</v>
      </c>
      <c r="H137" s="31">
        <v>1585</v>
      </c>
      <c r="I137" s="212">
        <v>285</v>
      </c>
      <c r="J137" s="35"/>
      <c r="K137" s="39">
        <v>0.66</v>
      </c>
      <c r="L137" s="39">
        <v>0.44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11" t="s">
        <v>100</v>
      </c>
      <c r="B138" s="11"/>
      <c r="C138" s="12"/>
      <c r="D138" s="12"/>
      <c r="E138" s="13"/>
      <c r="F138" s="11"/>
      <c r="G138" s="14">
        <v>55</v>
      </c>
      <c r="H138" s="31">
        <v>1586</v>
      </c>
      <c r="I138" s="212">
        <v>4</v>
      </c>
      <c r="J138" s="35"/>
      <c r="K138" s="39">
        <v>0.01</v>
      </c>
      <c r="L138" s="39">
        <v>0.01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11" t="s">
        <v>100</v>
      </c>
      <c r="B139" s="11"/>
      <c r="C139" s="12"/>
      <c r="D139" s="12"/>
      <c r="E139" s="13"/>
      <c r="F139" s="11"/>
      <c r="G139" s="14">
        <v>55</v>
      </c>
      <c r="H139" s="31">
        <v>1587</v>
      </c>
      <c r="I139" s="212">
        <v>75</v>
      </c>
      <c r="J139" s="35"/>
      <c r="K139" s="39">
        <v>0.17</v>
      </c>
      <c r="L139" s="39">
        <v>0.12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11" t="s">
        <v>100</v>
      </c>
      <c r="B140" s="11"/>
      <c r="C140" s="12"/>
      <c r="D140" s="12"/>
      <c r="E140" s="13"/>
      <c r="F140" s="11"/>
      <c r="G140" s="14">
        <v>55</v>
      </c>
      <c r="H140" s="31">
        <v>1802</v>
      </c>
      <c r="I140" s="212">
        <v>2118</v>
      </c>
      <c r="J140" s="35"/>
      <c r="K140" s="39">
        <v>4.92</v>
      </c>
      <c r="L140" s="39">
        <v>3.28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11" t="s">
        <v>51</v>
      </c>
      <c r="B141" s="11"/>
      <c r="C141" s="12"/>
      <c r="D141" s="12"/>
      <c r="E141" s="13"/>
      <c r="F141" s="11"/>
      <c r="G141" s="14">
        <v>35</v>
      </c>
      <c r="H141" s="31">
        <v>1981</v>
      </c>
      <c r="I141" s="212">
        <v>1954</v>
      </c>
      <c r="J141" s="35"/>
      <c r="K141" s="39">
        <v>6.05</v>
      </c>
      <c r="L141" s="39">
        <v>4.54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11" t="s">
        <v>51</v>
      </c>
      <c r="B142" s="11"/>
      <c r="C142" s="12"/>
      <c r="D142" s="12"/>
      <c r="E142" s="13"/>
      <c r="F142" s="11"/>
      <c r="G142" s="14">
        <v>35</v>
      </c>
      <c r="H142" s="31">
        <v>1982</v>
      </c>
      <c r="I142" s="212">
        <v>253</v>
      </c>
      <c r="J142" s="35"/>
      <c r="K142" s="39">
        <v>0.78</v>
      </c>
      <c r="L142" s="39">
        <v>0.59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11" t="s">
        <v>51</v>
      </c>
      <c r="B143" s="11"/>
      <c r="C143" s="12"/>
      <c r="D143" s="12"/>
      <c r="E143" s="13"/>
      <c r="F143" s="11"/>
      <c r="G143" s="14">
        <v>35</v>
      </c>
      <c r="H143" s="31">
        <v>1984</v>
      </c>
      <c r="I143" s="212">
        <v>409</v>
      </c>
      <c r="J143" s="35"/>
      <c r="K143" s="39">
        <v>0.36</v>
      </c>
      <c r="L143" s="39">
        <v>0.19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7:28" ht="12.75">
      <c r="G144" s="26"/>
      <c r="H144" s="26"/>
      <c r="I144" s="27"/>
      <c r="J144" s="51"/>
      <c r="K144" s="149">
        <f>SUM(K126:K143)</f>
        <v>38.720000000000006</v>
      </c>
      <c r="L144" s="150">
        <f>SUM(L126:L143)</f>
        <v>26.850000000000005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7:28" ht="12.75">
      <c r="G145" s="26"/>
      <c r="H145" s="26"/>
      <c r="I145" s="27"/>
      <c r="J145" s="51"/>
      <c r="K145" s="26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7:28" ht="12.75">
      <c r="G146" s="26"/>
      <c r="H146" s="26"/>
      <c r="I146" s="27"/>
      <c r="J146" s="51"/>
      <c r="K146" s="26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7:28" ht="12.75">
      <c r="G147" s="26"/>
      <c r="H147" s="26"/>
      <c r="I147" s="27"/>
      <c r="J147" s="51"/>
      <c r="K147" s="26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7:28" ht="12.75">
      <c r="G148" s="26"/>
      <c r="H148" s="26"/>
      <c r="I148" s="27"/>
      <c r="J148" s="51"/>
      <c r="K148" s="2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7:28" ht="12.75">
      <c r="G149" s="26"/>
      <c r="H149" s="26"/>
      <c r="I149" s="27"/>
      <c r="J149" s="51"/>
      <c r="K149" s="26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7:28" ht="12.75">
      <c r="G150" s="26"/>
      <c r="H150" s="26"/>
      <c r="I150" s="27"/>
      <c r="J150" s="51"/>
      <c r="K150" s="26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7:28" ht="12.75">
      <c r="G151" s="26"/>
      <c r="H151" s="26"/>
      <c r="I151" s="27"/>
      <c r="J151" s="51"/>
      <c r="K151" s="26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7:28" ht="12.75">
      <c r="G152" s="26"/>
      <c r="H152" s="26"/>
      <c r="I152" s="27"/>
      <c r="J152" s="51"/>
      <c r="K152" s="2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7:28" ht="12.75">
      <c r="G153" s="26"/>
      <c r="H153" s="26"/>
      <c r="I153" s="27"/>
      <c r="J153" s="51"/>
      <c r="K153" s="2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7:28" ht="12.75">
      <c r="G154" s="26"/>
      <c r="H154" s="26"/>
      <c r="I154" s="27"/>
      <c r="J154" s="51"/>
      <c r="K154" s="2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7:28" ht="12.75">
      <c r="G155" s="26"/>
      <c r="H155" s="26"/>
      <c r="I155" s="27"/>
      <c r="J155" s="51"/>
      <c r="K155" s="26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7:28" ht="12.75">
      <c r="G156" s="26"/>
      <c r="H156" s="26"/>
      <c r="I156" s="27"/>
      <c r="J156" s="51"/>
      <c r="K156" s="2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7:28" ht="12.75">
      <c r="G157" s="26"/>
      <c r="H157" s="26"/>
      <c r="I157" s="27"/>
      <c r="J157" s="51"/>
      <c r="K157" s="2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7:28" ht="12.75">
      <c r="G158" s="26"/>
      <c r="H158" s="26"/>
      <c r="I158" s="27"/>
      <c r="J158" s="51"/>
      <c r="K158" s="2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7:28" ht="12.75">
      <c r="G159" s="26"/>
      <c r="H159" s="26"/>
      <c r="I159" s="27"/>
      <c r="J159" s="51"/>
      <c r="K159" s="2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7:28" ht="12.75">
      <c r="G160" s="26"/>
      <c r="H160" s="26"/>
      <c r="I160" s="27"/>
      <c r="J160" s="51"/>
      <c r="K160" s="26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7:28" ht="12.75">
      <c r="G161" s="26"/>
      <c r="H161" s="26"/>
      <c r="I161" s="27"/>
      <c r="J161" s="51"/>
      <c r="K161" s="2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7:28" ht="12.75">
      <c r="G162" s="26"/>
      <c r="H162" s="26"/>
      <c r="I162" s="27"/>
      <c r="J162" s="51"/>
      <c r="K162" s="2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7:28" ht="12.75">
      <c r="G163" s="26"/>
      <c r="H163" s="26"/>
      <c r="I163" s="27"/>
      <c r="J163" s="51"/>
      <c r="K163" s="2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7:28" ht="12.75">
      <c r="G164" s="26"/>
      <c r="H164" s="26"/>
      <c r="I164" s="27"/>
      <c r="J164" s="51"/>
      <c r="K164" s="2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7:28" ht="12.75">
      <c r="G165" s="26"/>
      <c r="H165" s="26"/>
      <c r="I165" s="27"/>
      <c r="J165" s="51"/>
      <c r="K165" s="2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7:28" ht="12.75">
      <c r="G166" s="26"/>
      <c r="H166" s="26"/>
      <c r="I166" s="27"/>
      <c r="J166" s="51"/>
      <c r="K166" s="2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7:28" ht="12.75">
      <c r="G167" s="26"/>
      <c r="H167" s="26"/>
      <c r="I167" s="27"/>
      <c r="J167" s="51"/>
      <c r="K167" s="2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7:28" ht="12.75">
      <c r="G168" s="26"/>
      <c r="H168" s="26"/>
      <c r="I168" s="27"/>
      <c r="J168" s="51"/>
      <c r="K168" s="2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7:28" ht="12.75">
      <c r="G169" s="26"/>
      <c r="H169" s="26"/>
      <c r="I169" s="27"/>
      <c r="J169" s="51"/>
      <c r="K169" s="26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7:28" ht="12.75">
      <c r="G170" s="26"/>
      <c r="H170" s="26"/>
      <c r="I170" s="27"/>
      <c r="J170" s="51"/>
      <c r="K170" s="2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7:28" ht="12.75">
      <c r="G171" s="26"/>
      <c r="H171" s="26"/>
      <c r="I171" s="27"/>
      <c r="J171" s="51"/>
      <c r="K171" s="26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7:28" ht="12.75">
      <c r="G172" s="26"/>
      <c r="H172" s="26"/>
      <c r="I172" s="27"/>
      <c r="J172" s="51"/>
      <c r="K172" s="2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7:28" ht="12.75">
      <c r="G173" s="26"/>
      <c r="H173" s="26"/>
      <c r="I173" s="27"/>
      <c r="J173" s="51"/>
      <c r="K173" s="2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7:28" ht="12.75">
      <c r="G174" s="26"/>
      <c r="H174" s="26"/>
      <c r="I174" s="27"/>
      <c r="J174" s="51"/>
      <c r="K174" s="2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7:28" ht="12.75">
      <c r="G175" s="26"/>
      <c r="H175" s="26"/>
      <c r="I175" s="27"/>
      <c r="J175" s="51"/>
      <c r="K175" s="26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7:28" ht="12.75">
      <c r="G176" s="26"/>
      <c r="H176" s="26"/>
      <c r="I176" s="27"/>
      <c r="J176" s="51"/>
      <c r="K176" s="26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7:28" ht="12.75">
      <c r="G177" s="26"/>
      <c r="H177" s="26"/>
      <c r="I177" s="27"/>
      <c r="J177" s="51"/>
      <c r="K177" s="26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7:28" ht="12.75">
      <c r="G178" s="26"/>
      <c r="H178" s="26"/>
      <c r="I178" s="27"/>
      <c r="J178" s="51"/>
      <c r="K178" s="26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7:28" ht="12.75">
      <c r="G179" s="26"/>
      <c r="H179" s="26"/>
      <c r="I179" s="27"/>
      <c r="J179" s="51"/>
      <c r="K179" s="26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7:28" ht="12.75">
      <c r="G180" s="26"/>
      <c r="H180" s="26"/>
      <c r="I180" s="27"/>
      <c r="J180" s="51"/>
      <c r="K180" s="26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7:28" ht="12.75">
      <c r="G181" s="26"/>
      <c r="H181" s="26"/>
      <c r="I181" s="27"/>
      <c r="J181" s="51"/>
      <c r="K181" s="26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7:28" ht="12.75">
      <c r="G182" s="26"/>
      <c r="H182" s="26"/>
      <c r="I182" s="27"/>
      <c r="J182" s="51"/>
      <c r="K182" s="26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</sheetData>
  <sheetProtection/>
  <mergeCells count="55">
    <mergeCell ref="A85:A86"/>
    <mergeCell ref="B85:B86"/>
    <mergeCell ref="F85:F86"/>
    <mergeCell ref="G85:G86"/>
    <mergeCell ref="H85:H86"/>
    <mergeCell ref="A83:A84"/>
    <mergeCell ref="B83:B84"/>
    <mergeCell ref="H42:H43"/>
    <mergeCell ref="M24:M25"/>
    <mergeCell ref="H24:H25"/>
    <mergeCell ref="F83:F84"/>
    <mergeCell ref="G83:G84"/>
    <mergeCell ref="H83:H84"/>
    <mergeCell ref="H46:H47"/>
    <mergeCell ref="G24:G25"/>
    <mergeCell ref="A42:A43"/>
    <mergeCell ref="B42:B43"/>
    <mergeCell ref="F42:F43"/>
    <mergeCell ref="G42:G43"/>
    <mergeCell ref="A16:A17"/>
    <mergeCell ref="A22:A23"/>
    <mergeCell ref="B22:B23"/>
    <mergeCell ref="F22:F23"/>
    <mergeCell ref="G22:G23"/>
    <mergeCell ref="A46:A47"/>
    <mergeCell ref="B46:B47"/>
    <mergeCell ref="F46:F47"/>
    <mergeCell ref="G46:G47"/>
    <mergeCell ref="A24:A25"/>
    <mergeCell ref="B24:B25"/>
    <mergeCell ref="I1:K5"/>
    <mergeCell ref="A11:A12"/>
    <mergeCell ref="B11:B12"/>
    <mergeCell ref="F11:F12"/>
    <mergeCell ref="G11:G12"/>
    <mergeCell ref="M46:M47"/>
    <mergeCell ref="H11:H12"/>
    <mergeCell ref="G16:G17"/>
    <mergeCell ref="F16:F17"/>
    <mergeCell ref="B16:B17"/>
    <mergeCell ref="B95:B96"/>
    <mergeCell ref="E95:E96"/>
    <mergeCell ref="G95:G96"/>
    <mergeCell ref="H95:H96"/>
    <mergeCell ref="I95:I96"/>
    <mergeCell ref="F95:F96"/>
    <mergeCell ref="L95:L96"/>
    <mergeCell ref="M95:M96"/>
    <mergeCell ref="M11:M12"/>
    <mergeCell ref="M16:M17"/>
    <mergeCell ref="K95:K96"/>
    <mergeCell ref="H22:H23"/>
    <mergeCell ref="M22:M23"/>
    <mergeCell ref="H16:H17"/>
    <mergeCell ref="F24:F25"/>
  </mergeCells>
  <printOptions/>
  <pageMargins left="0.4724409448818898" right="0.1968503937007874" top="0.15748031496062992" bottom="0.3937007874015748" header="0.5118110236220472" footer="0.15748031496062992"/>
  <pageSetup horizontalDpi="600" verticalDpi="600" orientation="landscape" paperSize="9" r:id="rId6"/>
  <headerFooter alignWithMargins="0">
    <oddFooter>&amp;CPagina &amp;P&amp;DTabella Patrimonio ASP con reddita catastale aggiornata al 31 12 2018_1</oddFooter>
  </headerFooter>
  <drawing r:id="rId5"/>
  <legacyDrawing r:id="rId4"/>
  <oleObjects>
    <oleObject progId="opendocument.MathDocument.1" shapeId="53692014" r:id="rId2"/>
    <oleObject progId="opendocument.MathDocument.1" shapeId="2912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2019-02-04T12:24:29Z</cp:lastPrinted>
  <dcterms:created xsi:type="dcterms:W3CDTF">2016-06-14T08:22:08Z</dcterms:created>
  <dcterms:modified xsi:type="dcterms:W3CDTF">2019-02-06T12:06:46Z</dcterms:modified>
  <cp:category/>
  <cp:version/>
  <cp:contentType/>
  <cp:contentStatus/>
</cp:coreProperties>
</file>